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brandonmurphy/Desktop/"/>
    </mc:Choice>
  </mc:AlternateContent>
  <xr:revisionPtr revIDLastSave="0" documentId="13_ncr:1_{0262BB79-4483-D248-AA04-9CE5E011CD22}" xr6:coauthVersionLast="45" xr6:coauthVersionMax="45" xr10:uidLastSave="{00000000-0000-0000-0000-000000000000}"/>
  <bookViews>
    <workbookView xWindow="28800" yWindow="-9000" windowWidth="32000" windowHeight="18000" activeTab="3" xr2:uid="{A968CC50-968F-3747-9C70-56E90BE3EFF1}"/>
  </bookViews>
  <sheets>
    <sheet name="How To Use" sheetId="47" r:id="rId1"/>
    <sheet name="Annual Budget" sheetId="1" r:id="rId2"/>
    <sheet name="Jan" sheetId="2" r:id="rId3"/>
    <sheet name="Feb" sheetId="36" r:id="rId4"/>
    <sheet name="Mar" sheetId="37" r:id="rId5"/>
    <sheet name="Apr" sheetId="38" r:id="rId6"/>
    <sheet name="May" sheetId="39" r:id="rId7"/>
    <sheet name="Jun" sheetId="40" r:id="rId8"/>
    <sheet name="Jul" sheetId="41" r:id="rId9"/>
    <sheet name="Aug" sheetId="42" r:id="rId10"/>
    <sheet name="Sep" sheetId="43" r:id="rId11"/>
    <sheet name="Oct" sheetId="44" r:id="rId12"/>
    <sheet name="Nov" sheetId="45" r:id="rId13"/>
    <sheet name="Dec" sheetId="46"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46" l="1"/>
  <c r="K24" i="46"/>
  <c r="K25" i="46"/>
  <c r="K26" i="46"/>
  <c r="K27" i="46"/>
  <c r="K28" i="46"/>
  <c r="K29" i="46"/>
  <c r="K30" i="46"/>
  <c r="K31" i="46"/>
  <c r="K32" i="46"/>
  <c r="K33" i="46"/>
  <c r="K34" i="46"/>
  <c r="K35" i="46"/>
  <c r="K36" i="46"/>
  <c r="K37" i="46"/>
  <c r="K38" i="46"/>
  <c r="K39" i="46"/>
  <c r="K40" i="46"/>
  <c r="K41" i="46"/>
  <c r="K42" i="46"/>
  <c r="K22" i="46"/>
  <c r="K14" i="46"/>
  <c r="K15" i="46"/>
  <c r="K16" i="46"/>
  <c r="K17" i="46"/>
  <c r="K18" i="46"/>
  <c r="K19" i="46"/>
  <c r="K20" i="46"/>
  <c r="K13" i="46"/>
  <c r="K6" i="46"/>
  <c r="K7" i="46"/>
  <c r="K8" i="46"/>
  <c r="K9" i="46"/>
  <c r="K10" i="46"/>
  <c r="K11" i="46"/>
  <c r="K5" i="46"/>
  <c r="K23" i="45"/>
  <c r="K24" i="45"/>
  <c r="K25" i="45"/>
  <c r="K26" i="45"/>
  <c r="K27" i="45"/>
  <c r="K28" i="45"/>
  <c r="K29" i="45"/>
  <c r="K30" i="45"/>
  <c r="K31" i="45"/>
  <c r="K32" i="45"/>
  <c r="K33" i="45"/>
  <c r="K34" i="45"/>
  <c r="K35" i="45"/>
  <c r="K36" i="45"/>
  <c r="K37" i="45"/>
  <c r="K38" i="45"/>
  <c r="K39" i="45"/>
  <c r="K40" i="45"/>
  <c r="K41" i="45"/>
  <c r="K42" i="45"/>
  <c r="K22" i="45"/>
  <c r="K14" i="45"/>
  <c r="K15" i="45"/>
  <c r="K16" i="45"/>
  <c r="K17" i="45"/>
  <c r="K18" i="45"/>
  <c r="K19" i="45"/>
  <c r="K20" i="45"/>
  <c r="K13" i="45"/>
  <c r="K6" i="45"/>
  <c r="K7" i="45"/>
  <c r="K8" i="45"/>
  <c r="K9" i="45"/>
  <c r="K10" i="45"/>
  <c r="K11" i="45"/>
  <c r="K5" i="45"/>
  <c r="K23" i="44"/>
  <c r="K24" i="44"/>
  <c r="K25" i="44"/>
  <c r="K26" i="44"/>
  <c r="K27" i="44"/>
  <c r="K28" i="44"/>
  <c r="K29" i="44"/>
  <c r="K30" i="44"/>
  <c r="K31" i="44"/>
  <c r="K32" i="44"/>
  <c r="K33" i="44"/>
  <c r="K34" i="44"/>
  <c r="K35" i="44"/>
  <c r="K36" i="44"/>
  <c r="K37" i="44"/>
  <c r="K38" i="44"/>
  <c r="K39" i="44"/>
  <c r="K40" i="44"/>
  <c r="K41" i="44"/>
  <c r="K42" i="44"/>
  <c r="K22" i="44"/>
  <c r="K14" i="44"/>
  <c r="K15" i="44"/>
  <c r="K16" i="44"/>
  <c r="K17" i="44"/>
  <c r="K18" i="44"/>
  <c r="K19" i="44"/>
  <c r="K20" i="44"/>
  <c r="K13" i="44"/>
  <c r="K6" i="44"/>
  <c r="K7" i="44"/>
  <c r="K8" i="44"/>
  <c r="K9" i="44"/>
  <c r="K10" i="44"/>
  <c r="K11" i="44"/>
  <c r="K5" i="44"/>
  <c r="K23" i="43"/>
  <c r="K24" i="43"/>
  <c r="K25" i="43"/>
  <c r="K26" i="43"/>
  <c r="K27" i="43"/>
  <c r="K28" i="43"/>
  <c r="K29" i="43"/>
  <c r="K30" i="43"/>
  <c r="K31" i="43"/>
  <c r="K32" i="43"/>
  <c r="K33" i="43"/>
  <c r="K34" i="43"/>
  <c r="K35" i="43"/>
  <c r="K36" i="43"/>
  <c r="K37" i="43"/>
  <c r="K38" i="43"/>
  <c r="K39" i="43"/>
  <c r="K40" i="43"/>
  <c r="K41" i="43"/>
  <c r="K42" i="43"/>
  <c r="K22" i="43"/>
  <c r="K14" i="43"/>
  <c r="K15" i="43"/>
  <c r="K16" i="43"/>
  <c r="K17" i="43"/>
  <c r="K18" i="43"/>
  <c r="K19" i="43"/>
  <c r="K20" i="43"/>
  <c r="K13" i="43"/>
  <c r="K6" i="43"/>
  <c r="K7" i="43"/>
  <c r="K8" i="43"/>
  <c r="K9" i="43"/>
  <c r="K10" i="43"/>
  <c r="K11" i="43"/>
  <c r="K5" i="43"/>
  <c r="K23" i="42"/>
  <c r="K24" i="42"/>
  <c r="K25" i="42"/>
  <c r="K26" i="42"/>
  <c r="K27" i="42"/>
  <c r="K28" i="42"/>
  <c r="K29" i="42"/>
  <c r="K30" i="42"/>
  <c r="K31" i="42"/>
  <c r="K32" i="42"/>
  <c r="K33" i="42"/>
  <c r="K34" i="42"/>
  <c r="K35" i="42"/>
  <c r="K36" i="42"/>
  <c r="K37" i="42"/>
  <c r="K38" i="42"/>
  <c r="K39" i="42"/>
  <c r="K40" i="42"/>
  <c r="K41" i="42"/>
  <c r="K42" i="42"/>
  <c r="K22" i="42"/>
  <c r="K14" i="42"/>
  <c r="K15" i="42"/>
  <c r="K16" i="42"/>
  <c r="K17" i="42"/>
  <c r="K18" i="42"/>
  <c r="K19" i="42"/>
  <c r="K20" i="42"/>
  <c r="K13" i="42"/>
  <c r="K6" i="42"/>
  <c r="K7" i="42"/>
  <c r="K8" i="42"/>
  <c r="K9" i="42"/>
  <c r="K10" i="42"/>
  <c r="K11" i="42"/>
  <c r="K5" i="42"/>
  <c r="K23" i="41"/>
  <c r="K24" i="41"/>
  <c r="K25" i="41"/>
  <c r="K26" i="41"/>
  <c r="K27" i="41"/>
  <c r="K28" i="41"/>
  <c r="K29" i="41"/>
  <c r="K30" i="41"/>
  <c r="K31" i="41"/>
  <c r="K32" i="41"/>
  <c r="K33" i="41"/>
  <c r="K34" i="41"/>
  <c r="K35" i="41"/>
  <c r="K36" i="41"/>
  <c r="K37" i="41"/>
  <c r="K38" i="41"/>
  <c r="K39" i="41"/>
  <c r="K40" i="41"/>
  <c r="K41" i="41"/>
  <c r="K42" i="41"/>
  <c r="K22" i="41"/>
  <c r="K14" i="41"/>
  <c r="K15" i="41"/>
  <c r="K16" i="41"/>
  <c r="K17" i="41"/>
  <c r="K18" i="41"/>
  <c r="K19" i="41"/>
  <c r="K20" i="41"/>
  <c r="K13" i="41"/>
  <c r="K6" i="41"/>
  <c r="K7" i="41"/>
  <c r="K8" i="41"/>
  <c r="K9" i="41"/>
  <c r="K10" i="41"/>
  <c r="K11" i="41"/>
  <c r="K5" i="41"/>
  <c r="K42" i="40"/>
  <c r="K23" i="40"/>
  <c r="K24" i="40"/>
  <c r="K25" i="40"/>
  <c r="K26" i="40"/>
  <c r="K27" i="40"/>
  <c r="K28" i="40"/>
  <c r="K29" i="40"/>
  <c r="K30" i="40"/>
  <c r="K31" i="40"/>
  <c r="K32" i="40"/>
  <c r="K33" i="40"/>
  <c r="K34" i="40"/>
  <c r="K35" i="40"/>
  <c r="K36" i="40"/>
  <c r="K37" i="40"/>
  <c r="K38" i="40"/>
  <c r="K39" i="40"/>
  <c r="K40" i="40"/>
  <c r="K41" i="40"/>
  <c r="K22" i="40"/>
  <c r="K14" i="40"/>
  <c r="K15" i="40"/>
  <c r="K16" i="40"/>
  <c r="K17" i="40"/>
  <c r="K18" i="40"/>
  <c r="K19" i="40"/>
  <c r="K20" i="40"/>
  <c r="K13" i="40"/>
  <c r="K6" i="40"/>
  <c r="K7" i="40"/>
  <c r="K8" i="40"/>
  <c r="K9" i="40"/>
  <c r="K10" i="40"/>
  <c r="K11" i="40"/>
  <c r="K5" i="40"/>
  <c r="K23" i="39"/>
  <c r="K24" i="39"/>
  <c r="K25" i="39"/>
  <c r="K26" i="39"/>
  <c r="K27" i="39"/>
  <c r="K28" i="39"/>
  <c r="K29" i="39"/>
  <c r="K30" i="39"/>
  <c r="K31" i="39"/>
  <c r="K32" i="39"/>
  <c r="K33" i="39"/>
  <c r="K34" i="39"/>
  <c r="K35" i="39"/>
  <c r="K36" i="39"/>
  <c r="K37" i="39"/>
  <c r="K38" i="39"/>
  <c r="K39" i="39"/>
  <c r="K40" i="39"/>
  <c r="K41" i="39"/>
  <c r="K42" i="39"/>
  <c r="K22" i="39"/>
  <c r="K14" i="39"/>
  <c r="K15" i="39"/>
  <c r="K16" i="39"/>
  <c r="K17" i="39"/>
  <c r="K18" i="39"/>
  <c r="K19" i="39"/>
  <c r="K20" i="39"/>
  <c r="K13" i="39"/>
  <c r="K6" i="39"/>
  <c r="K7" i="39"/>
  <c r="K8" i="39"/>
  <c r="K9" i="39"/>
  <c r="K10" i="39"/>
  <c r="K11" i="39"/>
  <c r="K5" i="39"/>
  <c r="K23" i="38"/>
  <c r="K24" i="38"/>
  <c r="K25" i="38"/>
  <c r="K26" i="38"/>
  <c r="K27" i="38"/>
  <c r="K28" i="38"/>
  <c r="K29" i="38"/>
  <c r="K30" i="38"/>
  <c r="K31" i="38"/>
  <c r="K32" i="38"/>
  <c r="K33" i="38"/>
  <c r="K34" i="38"/>
  <c r="K35" i="38"/>
  <c r="K36" i="38"/>
  <c r="K37" i="38"/>
  <c r="K38" i="38"/>
  <c r="K39" i="38"/>
  <c r="K40" i="38"/>
  <c r="K41" i="38"/>
  <c r="K42" i="38"/>
  <c r="K22" i="38"/>
  <c r="K13" i="38"/>
  <c r="K14" i="38"/>
  <c r="K15" i="38"/>
  <c r="K16" i="38"/>
  <c r="K17" i="38"/>
  <c r="K18" i="38"/>
  <c r="K19" i="38"/>
  <c r="K20" i="38"/>
  <c r="K6" i="38"/>
  <c r="K7" i="38"/>
  <c r="K8" i="38"/>
  <c r="K9" i="38"/>
  <c r="K10" i="38"/>
  <c r="K11" i="38"/>
  <c r="K5" i="38"/>
  <c r="K42" i="37"/>
  <c r="K23" i="37"/>
  <c r="K24" i="37"/>
  <c r="K25" i="37"/>
  <c r="K26" i="37"/>
  <c r="K27" i="37"/>
  <c r="K28" i="37"/>
  <c r="K29" i="37"/>
  <c r="K30" i="37"/>
  <c r="K31" i="37"/>
  <c r="K32" i="37"/>
  <c r="K33" i="37"/>
  <c r="K34" i="37"/>
  <c r="K35" i="37"/>
  <c r="K36" i="37"/>
  <c r="K37" i="37"/>
  <c r="K38" i="37"/>
  <c r="K39" i="37"/>
  <c r="K40" i="37"/>
  <c r="K41" i="37"/>
  <c r="K22" i="37"/>
  <c r="K14" i="37"/>
  <c r="K15" i="37"/>
  <c r="K16" i="37"/>
  <c r="K17" i="37"/>
  <c r="K18" i="37"/>
  <c r="K19" i="37"/>
  <c r="K20" i="37"/>
  <c r="K13" i="37"/>
  <c r="K6" i="37"/>
  <c r="K7" i="37"/>
  <c r="K8" i="37"/>
  <c r="K9" i="37"/>
  <c r="K10" i="37"/>
  <c r="K11" i="37"/>
  <c r="K5" i="37"/>
  <c r="K23" i="36"/>
  <c r="K24" i="36"/>
  <c r="K25" i="36"/>
  <c r="K26" i="36"/>
  <c r="K27" i="36"/>
  <c r="K28" i="36"/>
  <c r="K29" i="36"/>
  <c r="K30" i="36"/>
  <c r="K31" i="36"/>
  <c r="K32" i="36"/>
  <c r="K33" i="36"/>
  <c r="K34" i="36"/>
  <c r="K35" i="36"/>
  <c r="K36" i="36"/>
  <c r="K37" i="36"/>
  <c r="K38" i="36"/>
  <c r="K39" i="36"/>
  <c r="K40" i="36"/>
  <c r="K41" i="36"/>
  <c r="K42" i="36"/>
  <c r="K22" i="36"/>
  <c r="K14" i="36"/>
  <c r="K15" i="36"/>
  <c r="K16" i="36"/>
  <c r="K17" i="36"/>
  <c r="K18" i="36"/>
  <c r="K19" i="36"/>
  <c r="K20" i="36"/>
  <c r="K13" i="36"/>
  <c r="K6" i="36"/>
  <c r="K7" i="36"/>
  <c r="K8" i="36"/>
  <c r="K9" i="36"/>
  <c r="K10" i="36"/>
  <c r="K11" i="36"/>
  <c r="K5" i="36"/>
  <c r="C63" i="46" l="1"/>
  <c r="C62" i="46"/>
  <c r="C61" i="46"/>
  <c r="C60" i="46"/>
  <c r="C59" i="46"/>
  <c r="C58" i="46"/>
  <c r="C57" i="46"/>
  <c r="C56" i="46"/>
  <c r="C55" i="46"/>
  <c r="C54" i="46"/>
  <c r="C53" i="46"/>
  <c r="C52" i="46"/>
  <c r="C51" i="46"/>
  <c r="C50" i="46"/>
  <c r="C49" i="46"/>
  <c r="C48" i="46"/>
  <c r="C47" i="46"/>
  <c r="C46" i="46"/>
  <c r="C45" i="46"/>
  <c r="C44" i="46"/>
  <c r="C43" i="46"/>
  <c r="I42" i="46"/>
  <c r="J42" i="46"/>
  <c r="L42" i="46"/>
  <c r="C42" i="46"/>
  <c r="I41" i="46"/>
  <c r="L41" i="46"/>
  <c r="J41" i="46"/>
  <c r="C41" i="46"/>
  <c r="I40" i="46"/>
  <c r="L40" i="46"/>
  <c r="J40" i="46"/>
  <c r="C40" i="46"/>
  <c r="J39" i="46"/>
  <c r="I39" i="46"/>
  <c r="L39" i="46"/>
  <c r="C39" i="46"/>
  <c r="I38" i="46"/>
  <c r="J38" i="46"/>
  <c r="L38" i="46"/>
  <c r="C38" i="46"/>
  <c r="I37" i="46"/>
  <c r="L37" i="46"/>
  <c r="J37" i="46"/>
  <c r="C37" i="46"/>
  <c r="I36" i="46"/>
  <c r="L36" i="46"/>
  <c r="J36" i="46"/>
  <c r="C36" i="46"/>
  <c r="J35" i="46"/>
  <c r="I35" i="46"/>
  <c r="L35" i="46"/>
  <c r="C35" i="46"/>
  <c r="I34" i="46"/>
  <c r="J34" i="46"/>
  <c r="L34" i="46"/>
  <c r="C34" i="46"/>
  <c r="I33" i="46"/>
  <c r="L33" i="46"/>
  <c r="J33" i="46"/>
  <c r="C33" i="46"/>
  <c r="I32" i="46"/>
  <c r="L32" i="46"/>
  <c r="J32" i="46"/>
  <c r="C32" i="46"/>
  <c r="J31" i="46"/>
  <c r="I31" i="46"/>
  <c r="L31" i="46"/>
  <c r="C31" i="46"/>
  <c r="I30" i="46"/>
  <c r="J30" i="46"/>
  <c r="L30" i="46"/>
  <c r="C30" i="46"/>
  <c r="I29" i="46"/>
  <c r="L29" i="46"/>
  <c r="J29" i="46"/>
  <c r="C29" i="46"/>
  <c r="I28" i="46"/>
  <c r="L28" i="46"/>
  <c r="J28" i="46"/>
  <c r="C28" i="46"/>
  <c r="J27" i="46"/>
  <c r="I27" i="46"/>
  <c r="L27" i="46"/>
  <c r="C27" i="46"/>
  <c r="I26" i="46"/>
  <c r="J26" i="46"/>
  <c r="L26" i="46"/>
  <c r="C26" i="46"/>
  <c r="I25" i="46"/>
  <c r="L25" i="46"/>
  <c r="J25" i="46"/>
  <c r="C25" i="46"/>
  <c r="I24" i="46"/>
  <c r="L24" i="46"/>
  <c r="J24" i="46"/>
  <c r="C24" i="46"/>
  <c r="J23" i="46"/>
  <c r="I23" i="46"/>
  <c r="L23" i="46"/>
  <c r="C23" i="46"/>
  <c r="I22" i="46"/>
  <c r="J22" i="46"/>
  <c r="L22" i="46"/>
  <c r="L43" i="46"/>
  <c r="C22" i="46"/>
  <c r="C21" i="46"/>
  <c r="I20" i="46"/>
  <c r="J20" i="46"/>
  <c r="L20" i="46"/>
  <c r="C20" i="46"/>
  <c r="I19" i="46"/>
  <c r="L19" i="46"/>
  <c r="J19" i="46"/>
  <c r="C19" i="46"/>
  <c r="I18" i="46"/>
  <c r="L18" i="46"/>
  <c r="J18" i="46"/>
  <c r="C18" i="46"/>
  <c r="J17" i="46"/>
  <c r="I17" i="46"/>
  <c r="L17" i="46"/>
  <c r="C17" i="46"/>
  <c r="I16" i="46"/>
  <c r="J16" i="46"/>
  <c r="L16" i="46"/>
  <c r="C16" i="46"/>
  <c r="I15" i="46"/>
  <c r="L15" i="46"/>
  <c r="J15" i="46"/>
  <c r="C15" i="46"/>
  <c r="I14" i="46"/>
  <c r="L14" i="46"/>
  <c r="J14" i="46"/>
  <c r="C14" i="46"/>
  <c r="J13" i="46"/>
  <c r="I13" i="46"/>
  <c r="L13" i="46"/>
  <c r="C13" i="46"/>
  <c r="C12" i="46"/>
  <c r="J11" i="46"/>
  <c r="I11" i="46"/>
  <c r="L11" i="46"/>
  <c r="C11" i="46"/>
  <c r="I10" i="46"/>
  <c r="J10" i="46"/>
  <c r="L10" i="46"/>
  <c r="C10" i="46"/>
  <c r="I9" i="46"/>
  <c r="L9" i="46"/>
  <c r="J9" i="46"/>
  <c r="C9" i="46"/>
  <c r="I8" i="46"/>
  <c r="L8" i="46"/>
  <c r="J8" i="46"/>
  <c r="C8" i="46"/>
  <c r="J7" i="46"/>
  <c r="I7" i="46"/>
  <c r="L7" i="46"/>
  <c r="C7" i="46"/>
  <c r="I6" i="46"/>
  <c r="J6" i="46"/>
  <c r="L6" i="46"/>
  <c r="C6" i="46"/>
  <c r="I5" i="46"/>
  <c r="L5" i="46"/>
  <c r="J5" i="46"/>
  <c r="C5" i="46"/>
  <c r="C63" i="45"/>
  <c r="C62" i="45"/>
  <c r="C61" i="45"/>
  <c r="C60" i="45"/>
  <c r="C59" i="45"/>
  <c r="C58" i="45"/>
  <c r="C57" i="45"/>
  <c r="C56" i="45"/>
  <c r="C55" i="45"/>
  <c r="C54" i="45"/>
  <c r="C53" i="45"/>
  <c r="C52" i="45"/>
  <c r="C51" i="45"/>
  <c r="C50" i="45"/>
  <c r="C49" i="45"/>
  <c r="C48" i="45"/>
  <c r="C47" i="45"/>
  <c r="C46" i="45"/>
  <c r="C45" i="45"/>
  <c r="C44" i="45"/>
  <c r="C43" i="45"/>
  <c r="J42" i="45"/>
  <c r="I42" i="45"/>
  <c r="L42" i="45"/>
  <c r="C42" i="45"/>
  <c r="I41" i="45"/>
  <c r="J41" i="45"/>
  <c r="L41" i="45"/>
  <c r="C41" i="45"/>
  <c r="I40" i="45"/>
  <c r="L40" i="45"/>
  <c r="J40" i="45"/>
  <c r="C40" i="45"/>
  <c r="I39" i="45"/>
  <c r="L39" i="45"/>
  <c r="J39" i="45"/>
  <c r="C39" i="45"/>
  <c r="J38" i="45"/>
  <c r="I38" i="45"/>
  <c r="L38" i="45"/>
  <c r="C38" i="45"/>
  <c r="I37" i="45"/>
  <c r="J37" i="45"/>
  <c r="L37" i="45"/>
  <c r="C37" i="45"/>
  <c r="I36" i="45"/>
  <c r="L36" i="45"/>
  <c r="J36" i="45"/>
  <c r="C36" i="45"/>
  <c r="I35" i="45"/>
  <c r="L35" i="45"/>
  <c r="J35" i="45"/>
  <c r="C35" i="45"/>
  <c r="J34" i="45"/>
  <c r="I34" i="45"/>
  <c r="L34" i="45"/>
  <c r="C34" i="45"/>
  <c r="I33" i="45"/>
  <c r="J33" i="45"/>
  <c r="L33" i="45"/>
  <c r="C33" i="45"/>
  <c r="I32" i="45"/>
  <c r="L32" i="45"/>
  <c r="J32" i="45"/>
  <c r="C32" i="45"/>
  <c r="I31" i="45"/>
  <c r="L31" i="45"/>
  <c r="J31" i="45"/>
  <c r="C31" i="45"/>
  <c r="J30" i="45"/>
  <c r="I30" i="45"/>
  <c r="L30" i="45"/>
  <c r="C30" i="45"/>
  <c r="I29" i="45"/>
  <c r="J29" i="45"/>
  <c r="L29" i="45"/>
  <c r="C29" i="45"/>
  <c r="I28" i="45"/>
  <c r="L28" i="45"/>
  <c r="J28" i="45"/>
  <c r="C28" i="45"/>
  <c r="I27" i="45"/>
  <c r="L27" i="45"/>
  <c r="J27" i="45"/>
  <c r="C27" i="45"/>
  <c r="J26" i="45"/>
  <c r="I26" i="45"/>
  <c r="L26" i="45"/>
  <c r="C26" i="45"/>
  <c r="I25" i="45"/>
  <c r="J25" i="45"/>
  <c r="L25" i="45"/>
  <c r="C25" i="45"/>
  <c r="I24" i="45"/>
  <c r="L24" i="45"/>
  <c r="J24" i="45"/>
  <c r="C24" i="45"/>
  <c r="I23" i="45"/>
  <c r="L23" i="45"/>
  <c r="J23" i="45"/>
  <c r="C23" i="45"/>
  <c r="J22" i="45"/>
  <c r="I22" i="45"/>
  <c r="L22" i="45"/>
  <c r="L43" i="45"/>
  <c r="C22" i="45"/>
  <c r="C21" i="45"/>
  <c r="J20" i="45"/>
  <c r="I20" i="45"/>
  <c r="L20" i="45"/>
  <c r="C20" i="45"/>
  <c r="I19" i="45"/>
  <c r="J19" i="45"/>
  <c r="L19" i="45"/>
  <c r="C19" i="45"/>
  <c r="I18" i="45"/>
  <c r="L18" i="45"/>
  <c r="J18" i="45"/>
  <c r="C18" i="45"/>
  <c r="I17" i="45"/>
  <c r="L17" i="45"/>
  <c r="J17" i="45"/>
  <c r="C17" i="45"/>
  <c r="J16" i="45"/>
  <c r="I16" i="45"/>
  <c r="L16" i="45"/>
  <c r="C16" i="45"/>
  <c r="I15" i="45"/>
  <c r="J15" i="45"/>
  <c r="L15" i="45"/>
  <c r="C15" i="45"/>
  <c r="I14" i="45"/>
  <c r="L14" i="45"/>
  <c r="J14" i="45"/>
  <c r="C14" i="45"/>
  <c r="I13" i="45"/>
  <c r="L13" i="45"/>
  <c r="J13" i="45"/>
  <c r="C13" i="45"/>
  <c r="C12" i="45"/>
  <c r="I11" i="45"/>
  <c r="L11" i="45"/>
  <c r="J11" i="45"/>
  <c r="C11" i="45"/>
  <c r="J10" i="45"/>
  <c r="I10" i="45"/>
  <c r="L10" i="45"/>
  <c r="C10" i="45"/>
  <c r="I9" i="45"/>
  <c r="J9" i="45"/>
  <c r="L9" i="45"/>
  <c r="C9" i="45"/>
  <c r="I8" i="45"/>
  <c r="L8" i="45"/>
  <c r="J8" i="45"/>
  <c r="C8" i="45"/>
  <c r="I7" i="45"/>
  <c r="L7" i="45"/>
  <c r="J7" i="45"/>
  <c r="C7" i="45"/>
  <c r="J6" i="45"/>
  <c r="I6" i="45"/>
  <c r="L6" i="45"/>
  <c r="C6" i="45"/>
  <c r="I5" i="45"/>
  <c r="J5" i="45"/>
  <c r="L5" i="45"/>
  <c r="L12" i="45"/>
  <c r="L21" i="45"/>
  <c r="L44" i="45"/>
  <c r="C5" i="45"/>
  <c r="C63" i="44"/>
  <c r="C62" i="44"/>
  <c r="C61" i="44"/>
  <c r="C60" i="44"/>
  <c r="C59" i="44"/>
  <c r="C58" i="44"/>
  <c r="C57" i="44"/>
  <c r="C56" i="44"/>
  <c r="C55" i="44"/>
  <c r="C54" i="44"/>
  <c r="C53" i="44"/>
  <c r="C52" i="44"/>
  <c r="C51" i="44"/>
  <c r="C50" i="44"/>
  <c r="C49" i="44"/>
  <c r="C48" i="44"/>
  <c r="C47" i="44"/>
  <c r="C46" i="44"/>
  <c r="C45" i="44"/>
  <c r="C44" i="44"/>
  <c r="C43" i="44"/>
  <c r="I42" i="44"/>
  <c r="L42" i="44"/>
  <c r="J42" i="44"/>
  <c r="C42" i="44"/>
  <c r="J41" i="44"/>
  <c r="I41" i="44"/>
  <c r="L41" i="44"/>
  <c r="C41" i="44"/>
  <c r="I40" i="44"/>
  <c r="L40" i="44"/>
  <c r="J40" i="44"/>
  <c r="C40" i="44"/>
  <c r="I39" i="44"/>
  <c r="L39" i="44"/>
  <c r="J39" i="44"/>
  <c r="C39" i="44"/>
  <c r="I38" i="44"/>
  <c r="L38" i="44"/>
  <c r="J38" i="44"/>
  <c r="C38" i="44"/>
  <c r="J37" i="44"/>
  <c r="I37" i="44"/>
  <c r="L37" i="44"/>
  <c r="C37" i="44"/>
  <c r="I36" i="44"/>
  <c r="L36" i="44"/>
  <c r="J36" i="44"/>
  <c r="C36" i="44"/>
  <c r="I35" i="44"/>
  <c r="L35" i="44"/>
  <c r="J35" i="44"/>
  <c r="C35" i="44"/>
  <c r="I34" i="44"/>
  <c r="L34" i="44"/>
  <c r="J34" i="44"/>
  <c r="C34" i="44"/>
  <c r="J33" i="44"/>
  <c r="I33" i="44"/>
  <c r="L33" i="44"/>
  <c r="C33" i="44"/>
  <c r="I32" i="44"/>
  <c r="L32" i="44"/>
  <c r="J32" i="44"/>
  <c r="C32" i="44"/>
  <c r="I31" i="44"/>
  <c r="L31" i="44"/>
  <c r="J31" i="44"/>
  <c r="C31" i="44"/>
  <c r="I30" i="44"/>
  <c r="L30" i="44"/>
  <c r="J30" i="44"/>
  <c r="C30" i="44"/>
  <c r="J29" i="44"/>
  <c r="I29" i="44"/>
  <c r="L29" i="44"/>
  <c r="C29" i="44"/>
  <c r="I28" i="44"/>
  <c r="L28" i="44"/>
  <c r="J28" i="44"/>
  <c r="C28" i="44"/>
  <c r="I27" i="44"/>
  <c r="L27" i="44"/>
  <c r="J27" i="44"/>
  <c r="C27" i="44"/>
  <c r="I26" i="44"/>
  <c r="L26" i="44"/>
  <c r="J26" i="44"/>
  <c r="C26" i="44"/>
  <c r="J25" i="44"/>
  <c r="I25" i="44"/>
  <c r="L25" i="44"/>
  <c r="C25" i="44"/>
  <c r="I24" i="44"/>
  <c r="L24" i="44"/>
  <c r="J24" i="44"/>
  <c r="C24" i="44"/>
  <c r="I23" i="44"/>
  <c r="L23" i="44"/>
  <c r="J23" i="44"/>
  <c r="C23" i="44"/>
  <c r="I22" i="44"/>
  <c r="L22" i="44"/>
  <c r="J22" i="44"/>
  <c r="C22" i="44"/>
  <c r="C21" i="44"/>
  <c r="I20" i="44"/>
  <c r="L20" i="44"/>
  <c r="J20" i="44"/>
  <c r="C20" i="44"/>
  <c r="J19" i="44"/>
  <c r="I19" i="44"/>
  <c r="L19" i="44"/>
  <c r="C19" i="44"/>
  <c r="I18" i="44"/>
  <c r="L18" i="44"/>
  <c r="J18" i="44"/>
  <c r="C18" i="44"/>
  <c r="I17" i="44"/>
  <c r="L17" i="44"/>
  <c r="J17" i="44"/>
  <c r="C17" i="44"/>
  <c r="I16" i="44"/>
  <c r="L16" i="44"/>
  <c r="J16" i="44"/>
  <c r="C16" i="44"/>
  <c r="J15" i="44"/>
  <c r="I15" i="44"/>
  <c r="L15" i="44"/>
  <c r="C15" i="44"/>
  <c r="I14" i="44"/>
  <c r="L14" i="44"/>
  <c r="J14" i="44"/>
  <c r="C14" i="44"/>
  <c r="I13" i="44"/>
  <c r="L13" i="44"/>
  <c r="J13" i="44"/>
  <c r="C13" i="44"/>
  <c r="C12" i="44"/>
  <c r="I11" i="44"/>
  <c r="L11" i="44"/>
  <c r="J11" i="44"/>
  <c r="C11" i="44"/>
  <c r="I10" i="44"/>
  <c r="L10" i="44"/>
  <c r="J10" i="44"/>
  <c r="C10" i="44"/>
  <c r="J9" i="44"/>
  <c r="I9" i="44"/>
  <c r="L9" i="44"/>
  <c r="C9" i="44"/>
  <c r="I8" i="44"/>
  <c r="L8" i="44"/>
  <c r="J8" i="44"/>
  <c r="C8" i="44"/>
  <c r="I7" i="44"/>
  <c r="L7" i="44"/>
  <c r="J7" i="44"/>
  <c r="C7" i="44"/>
  <c r="I6" i="44"/>
  <c r="L6" i="44"/>
  <c r="J6" i="44"/>
  <c r="C6" i="44"/>
  <c r="J5" i="44"/>
  <c r="I5" i="44"/>
  <c r="L5" i="44"/>
  <c r="L12" i="44"/>
  <c r="L21" i="44"/>
  <c r="C5" i="44"/>
  <c r="C63" i="43"/>
  <c r="C62" i="43"/>
  <c r="C61" i="43"/>
  <c r="C60" i="43"/>
  <c r="C59" i="43"/>
  <c r="C58" i="43"/>
  <c r="C57" i="43"/>
  <c r="C56" i="43"/>
  <c r="C55" i="43"/>
  <c r="C54" i="43"/>
  <c r="C53" i="43"/>
  <c r="C52" i="43"/>
  <c r="C51" i="43"/>
  <c r="C50" i="43"/>
  <c r="C49" i="43"/>
  <c r="C48" i="43"/>
  <c r="C47" i="43"/>
  <c r="C46" i="43"/>
  <c r="C45" i="43"/>
  <c r="C44" i="43"/>
  <c r="C43" i="43"/>
  <c r="I42" i="43"/>
  <c r="L42" i="43"/>
  <c r="J42" i="43"/>
  <c r="C42" i="43"/>
  <c r="I41" i="43"/>
  <c r="J41" i="43"/>
  <c r="L41" i="43"/>
  <c r="C41" i="43"/>
  <c r="I40" i="43"/>
  <c r="L40" i="43"/>
  <c r="J40" i="43"/>
  <c r="C40" i="43"/>
  <c r="J39" i="43"/>
  <c r="I39" i="43"/>
  <c r="L39" i="43"/>
  <c r="C39" i="43"/>
  <c r="J38" i="43"/>
  <c r="I38" i="43"/>
  <c r="L38" i="43"/>
  <c r="C38" i="43"/>
  <c r="I37" i="43"/>
  <c r="J37" i="43"/>
  <c r="L37" i="43"/>
  <c r="C37" i="43"/>
  <c r="I36" i="43"/>
  <c r="L36" i="43"/>
  <c r="J36" i="43"/>
  <c r="C36" i="43"/>
  <c r="J35" i="43"/>
  <c r="I35" i="43"/>
  <c r="L35" i="43"/>
  <c r="C35" i="43"/>
  <c r="J34" i="43"/>
  <c r="I34" i="43"/>
  <c r="L34" i="43"/>
  <c r="C34" i="43"/>
  <c r="I33" i="43"/>
  <c r="J33" i="43"/>
  <c r="L33" i="43"/>
  <c r="C33" i="43"/>
  <c r="I32" i="43"/>
  <c r="L32" i="43"/>
  <c r="J32" i="43"/>
  <c r="C32" i="43"/>
  <c r="J31" i="43"/>
  <c r="I31" i="43"/>
  <c r="L31" i="43"/>
  <c r="C31" i="43"/>
  <c r="J30" i="43"/>
  <c r="I30" i="43"/>
  <c r="L30" i="43"/>
  <c r="C30" i="43"/>
  <c r="I29" i="43"/>
  <c r="J29" i="43"/>
  <c r="L29" i="43"/>
  <c r="C29" i="43"/>
  <c r="I28" i="43"/>
  <c r="L28" i="43"/>
  <c r="J28" i="43"/>
  <c r="C28" i="43"/>
  <c r="J27" i="43"/>
  <c r="I27" i="43"/>
  <c r="L27" i="43"/>
  <c r="C27" i="43"/>
  <c r="J26" i="43"/>
  <c r="I26" i="43"/>
  <c r="L26" i="43"/>
  <c r="C26" i="43"/>
  <c r="I25" i="43"/>
  <c r="J25" i="43"/>
  <c r="L25" i="43"/>
  <c r="C25" i="43"/>
  <c r="I24" i="43"/>
  <c r="L24" i="43"/>
  <c r="J24" i="43"/>
  <c r="C24" i="43"/>
  <c r="J23" i="43"/>
  <c r="I23" i="43"/>
  <c r="L23" i="43"/>
  <c r="C23" i="43"/>
  <c r="J22" i="43"/>
  <c r="I22" i="43"/>
  <c r="L22" i="43"/>
  <c r="C22" i="43"/>
  <c r="C21" i="43"/>
  <c r="J20" i="43"/>
  <c r="I20" i="43"/>
  <c r="L20" i="43"/>
  <c r="C20" i="43"/>
  <c r="I19" i="43"/>
  <c r="J19" i="43"/>
  <c r="L19" i="43"/>
  <c r="C19" i="43"/>
  <c r="I18" i="43"/>
  <c r="L18" i="43"/>
  <c r="J18" i="43"/>
  <c r="C18" i="43"/>
  <c r="J17" i="43"/>
  <c r="I17" i="43"/>
  <c r="L17" i="43"/>
  <c r="C17" i="43"/>
  <c r="J16" i="43"/>
  <c r="I16" i="43"/>
  <c r="L16" i="43"/>
  <c r="C16" i="43"/>
  <c r="I15" i="43"/>
  <c r="J15" i="43"/>
  <c r="L15" i="43"/>
  <c r="C15" i="43"/>
  <c r="I14" i="43"/>
  <c r="L14" i="43"/>
  <c r="J14" i="43"/>
  <c r="C14" i="43"/>
  <c r="J13" i="43"/>
  <c r="I13" i="43"/>
  <c r="L13" i="43"/>
  <c r="C13" i="43"/>
  <c r="C12" i="43"/>
  <c r="J11" i="43"/>
  <c r="I11" i="43"/>
  <c r="L11" i="43"/>
  <c r="C11" i="43"/>
  <c r="J10" i="43"/>
  <c r="I10" i="43"/>
  <c r="L10" i="43"/>
  <c r="C10" i="43"/>
  <c r="I9" i="43"/>
  <c r="J9" i="43"/>
  <c r="L9" i="43"/>
  <c r="C9" i="43"/>
  <c r="I8" i="43"/>
  <c r="L8" i="43"/>
  <c r="J8" i="43"/>
  <c r="C8" i="43"/>
  <c r="J7" i="43"/>
  <c r="I7" i="43"/>
  <c r="L7" i="43"/>
  <c r="C7" i="43"/>
  <c r="J6" i="43"/>
  <c r="I6" i="43"/>
  <c r="L6" i="43"/>
  <c r="C6" i="43"/>
  <c r="I5" i="43"/>
  <c r="J5" i="43"/>
  <c r="L5" i="43"/>
  <c r="C5" i="43"/>
  <c r="C63" i="42"/>
  <c r="C62" i="42"/>
  <c r="C61" i="42"/>
  <c r="C60" i="42"/>
  <c r="C59" i="42"/>
  <c r="C58" i="42"/>
  <c r="C57" i="42"/>
  <c r="C56" i="42"/>
  <c r="C55" i="42"/>
  <c r="C54" i="42"/>
  <c r="C53" i="42"/>
  <c r="C52" i="42"/>
  <c r="C51" i="42"/>
  <c r="C50" i="42"/>
  <c r="C49" i="42"/>
  <c r="C48" i="42"/>
  <c r="C47" i="42"/>
  <c r="C46" i="42"/>
  <c r="C45" i="42"/>
  <c r="C44" i="42"/>
  <c r="C43" i="42"/>
  <c r="J42" i="42"/>
  <c r="I42" i="42"/>
  <c r="L42" i="42"/>
  <c r="C42" i="42"/>
  <c r="J41" i="42"/>
  <c r="I41" i="42"/>
  <c r="L41" i="42"/>
  <c r="C41" i="42"/>
  <c r="I40" i="42"/>
  <c r="J40" i="42"/>
  <c r="L40" i="42"/>
  <c r="C40" i="42"/>
  <c r="I39" i="42"/>
  <c r="L39" i="42"/>
  <c r="J39" i="42"/>
  <c r="C39" i="42"/>
  <c r="J38" i="42"/>
  <c r="I38" i="42"/>
  <c r="L38" i="42"/>
  <c r="C38" i="42"/>
  <c r="J37" i="42"/>
  <c r="I37" i="42"/>
  <c r="L37" i="42"/>
  <c r="C37" i="42"/>
  <c r="I36" i="42"/>
  <c r="J36" i="42"/>
  <c r="L36" i="42"/>
  <c r="C36" i="42"/>
  <c r="I35" i="42"/>
  <c r="L35" i="42"/>
  <c r="J35" i="42"/>
  <c r="C35" i="42"/>
  <c r="J34" i="42"/>
  <c r="I34" i="42"/>
  <c r="L34" i="42"/>
  <c r="C34" i="42"/>
  <c r="J33" i="42"/>
  <c r="I33" i="42"/>
  <c r="L33" i="42"/>
  <c r="C33" i="42"/>
  <c r="I32" i="42"/>
  <c r="J32" i="42"/>
  <c r="L32" i="42"/>
  <c r="C32" i="42"/>
  <c r="I31" i="42"/>
  <c r="L31" i="42"/>
  <c r="J31" i="42"/>
  <c r="C31" i="42"/>
  <c r="J30" i="42"/>
  <c r="I30" i="42"/>
  <c r="L30" i="42"/>
  <c r="C30" i="42"/>
  <c r="J29" i="42"/>
  <c r="I29" i="42"/>
  <c r="L29" i="42"/>
  <c r="C29" i="42"/>
  <c r="I28" i="42"/>
  <c r="J28" i="42"/>
  <c r="L28" i="42"/>
  <c r="C28" i="42"/>
  <c r="I27" i="42"/>
  <c r="L27" i="42"/>
  <c r="J27" i="42"/>
  <c r="C27" i="42"/>
  <c r="J26" i="42"/>
  <c r="I26" i="42"/>
  <c r="L26" i="42"/>
  <c r="C26" i="42"/>
  <c r="J25" i="42"/>
  <c r="I25" i="42"/>
  <c r="L25" i="42"/>
  <c r="C25" i="42"/>
  <c r="I24" i="42"/>
  <c r="J24" i="42"/>
  <c r="L24" i="42"/>
  <c r="C24" i="42"/>
  <c r="I23" i="42"/>
  <c r="L23" i="42"/>
  <c r="J23" i="42"/>
  <c r="C23" i="42"/>
  <c r="J22" i="42"/>
  <c r="I22" i="42"/>
  <c r="L22" i="42"/>
  <c r="C22" i="42"/>
  <c r="C21" i="42"/>
  <c r="J20" i="42"/>
  <c r="I20" i="42"/>
  <c r="L20" i="42"/>
  <c r="C20" i="42"/>
  <c r="J19" i="42"/>
  <c r="I19" i="42"/>
  <c r="L19" i="42"/>
  <c r="C19" i="42"/>
  <c r="I18" i="42"/>
  <c r="J18" i="42"/>
  <c r="L18" i="42"/>
  <c r="C18" i="42"/>
  <c r="I17" i="42"/>
  <c r="L17" i="42"/>
  <c r="J17" i="42"/>
  <c r="C17" i="42"/>
  <c r="J16" i="42"/>
  <c r="I16" i="42"/>
  <c r="L16" i="42"/>
  <c r="C16" i="42"/>
  <c r="J15" i="42"/>
  <c r="I15" i="42"/>
  <c r="L15" i="42"/>
  <c r="C15" i="42"/>
  <c r="I14" i="42"/>
  <c r="J14" i="42"/>
  <c r="L14" i="42"/>
  <c r="C14" i="42"/>
  <c r="I13" i="42"/>
  <c r="L13" i="42"/>
  <c r="J13" i="42"/>
  <c r="C13" i="42"/>
  <c r="C12" i="42"/>
  <c r="I11" i="42"/>
  <c r="L11" i="42"/>
  <c r="J11" i="42"/>
  <c r="C11" i="42"/>
  <c r="J10" i="42"/>
  <c r="I10" i="42"/>
  <c r="L10" i="42"/>
  <c r="C10" i="42"/>
  <c r="J9" i="42"/>
  <c r="I9" i="42"/>
  <c r="L9" i="42"/>
  <c r="C9" i="42"/>
  <c r="I8" i="42"/>
  <c r="J8" i="42"/>
  <c r="L8" i="42"/>
  <c r="C8" i="42"/>
  <c r="I7" i="42"/>
  <c r="L7" i="42"/>
  <c r="J7" i="42"/>
  <c r="C7" i="42"/>
  <c r="J6" i="42"/>
  <c r="I6" i="42"/>
  <c r="L6" i="42"/>
  <c r="C6" i="42"/>
  <c r="J5" i="42"/>
  <c r="I5" i="42"/>
  <c r="L5" i="42"/>
  <c r="L12" i="42"/>
  <c r="L21" i="42"/>
  <c r="C5" i="42"/>
  <c r="C63" i="41"/>
  <c r="C62" i="41"/>
  <c r="C61" i="41"/>
  <c r="C60" i="41"/>
  <c r="C59" i="41"/>
  <c r="C58" i="41"/>
  <c r="C57" i="41"/>
  <c r="C56" i="41"/>
  <c r="C55" i="41"/>
  <c r="C54" i="41"/>
  <c r="C53" i="41"/>
  <c r="C52" i="41"/>
  <c r="C51" i="41"/>
  <c r="C50" i="41"/>
  <c r="C49" i="41"/>
  <c r="C48" i="41"/>
  <c r="C47" i="41"/>
  <c r="C46" i="41"/>
  <c r="C45" i="41"/>
  <c r="C44" i="41"/>
  <c r="C43" i="41"/>
  <c r="I42" i="41"/>
  <c r="L42" i="41"/>
  <c r="J42" i="41"/>
  <c r="C42" i="41"/>
  <c r="J41" i="41"/>
  <c r="I41" i="41"/>
  <c r="L41" i="41"/>
  <c r="C41" i="41"/>
  <c r="J40" i="41"/>
  <c r="I40" i="41"/>
  <c r="L40" i="41"/>
  <c r="C40" i="41"/>
  <c r="I39" i="41"/>
  <c r="J39" i="41"/>
  <c r="L39" i="41"/>
  <c r="C39" i="41"/>
  <c r="I38" i="41"/>
  <c r="L38" i="41"/>
  <c r="J38" i="41"/>
  <c r="C38" i="41"/>
  <c r="J37" i="41"/>
  <c r="I37" i="41"/>
  <c r="L37" i="41"/>
  <c r="C37" i="41"/>
  <c r="J36" i="41"/>
  <c r="I36" i="41"/>
  <c r="L36" i="41"/>
  <c r="C36" i="41"/>
  <c r="I35" i="41"/>
  <c r="J35" i="41"/>
  <c r="L35" i="41"/>
  <c r="C35" i="41"/>
  <c r="I34" i="41"/>
  <c r="L34" i="41"/>
  <c r="J34" i="41"/>
  <c r="C34" i="41"/>
  <c r="J33" i="41"/>
  <c r="I33" i="41"/>
  <c r="L33" i="41"/>
  <c r="C33" i="41"/>
  <c r="J32" i="41"/>
  <c r="I32" i="41"/>
  <c r="L32" i="41"/>
  <c r="C32" i="41"/>
  <c r="I31" i="41"/>
  <c r="J31" i="41"/>
  <c r="L31" i="41"/>
  <c r="C31" i="41"/>
  <c r="I30" i="41"/>
  <c r="L30" i="41"/>
  <c r="J30" i="41"/>
  <c r="C30" i="41"/>
  <c r="J29" i="41"/>
  <c r="I29" i="41"/>
  <c r="L29" i="41"/>
  <c r="C29" i="41"/>
  <c r="J28" i="41"/>
  <c r="I28" i="41"/>
  <c r="L28" i="41"/>
  <c r="C28" i="41"/>
  <c r="I27" i="41"/>
  <c r="J27" i="41"/>
  <c r="L27" i="41"/>
  <c r="C27" i="41"/>
  <c r="I26" i="41"/>
  <c r="L26" i="41"/>
  <c r="J26" i="41"/>
  <c r="C26" i="41"/>
  <c r="J25" i="41"/>
  <c r="I25" i="41"/>
  <c r="L25" i="41"/>
  <c r="C25" i="41"/>
  <c r="J24" i="41"/>
  <c r="I24" i="41"/>
  <c r="L24" i="41"/>
  <c r="C24" i="41"/>
  <c r="I23" i="41"/>
  <c r="J23" i="41"/>
  <c r="L23" i="41"/>
  <c r="C23" i="41"/>
  <c r="I22" i="41"/>
  <c r="L22" i="41"/>
  <c r="J22" i="41"/>
  <c r="C22" i="41"/>
  <c r="C21" i="41"/>
  <c r="I20" i="41"/>
  <c r="L20" i="41"/>
  <c r="J20" i="41"/>
  <c r="C20" i="41"/>
  <c r="J19" i="41"/>
  <c r="I19" i="41"/>
  <c r="L19" i="41"/>
  <c r="C19" i="41"/>
  <c r="J18" i="41"/>
  <c r="I18" i="41"/>
  <c r="L18" i="41"/>
  <c r="C18" i="41"/>
  <c r="I17" i="41"/>
  <c r="J17" i="41"/>
  <c r="L17" i="41"/>
  <c r="C17" i="41"/>
  <c r="I16" i="41"/>
  <c r="L16" i="41"/>
  <c r="J16" i="41"/>
  <c r="C16" i="41"/>
  <c r="J15" i="41"/>
  <c r="I15" i="41"/>
  <c r="L15" i="41"/>
  <c r="C15" i="41"/>
  <c r="J14" i="41"/>
  <c r="I14" i="41"/>
  <c r="L14" i="41"/>
  <c r="C14" i="41"/>
  <c r="I13" i="41"/>
  <c r="J13" i="41"/>
  <c r="L13" i="41"/>
  <c r="C13" i="41"/>
  <c r="C12" i="41"/>
  <c r="I11" i="41"/>
  <c r="J11" i="41"/>
  <c r="L11" i="41"/>
  <c r="C11" i="41"/>
  <c r="I10" i="41"/>
  <c r="L10" i="41"/>
  <c r="J10" i="41"/>
  <c r="C10" i="41"/>
  <c r="J9" i="41"/>
  <c r="I9" i="41"/>
  <c r="L9" i="41"/>
  <c r="C9" i="41"/>
  <c r="J8" i="41"/>
  <c r="I8" i="41"/>
  <c r="L8" i="41"/>
  <c r="C8" i="41"/>
  <c r="I7" i="41"/>
  <c r="J7" i="41"/>
  <c r="L7" i="41"/>
  <c r="C7" i="41"/>
  <c r="I6" i="41"/>
  <c r="L6" i="41"/>
  <c r="J6" i="41"/>
  <c r="C6" i="41"/>
  <c r="J5" i="41"/>
  <c r="I5" i="41"/>
  <c r="L5" i="41"/>
  <c r="L12" i="41"/>
  <c r="L21" i="41"/>
  <c r="C5" i="41"/>
  <c r="C63" i="40"/>
  <c r="C62" i="40"/>
  <c r="C61" i="40"/>
  <c r="C60" i="40"/>
  <c r="C59" i="40"/>
  <c r="C58" i="40"/>
  <c r="C57" i="40"/>
  <c r="C56" i="40"/>
  <c r="C55" i="40"/>
  <c r="C54" i="40"/>
  <c r="C53" i="40"/>
  <c r="C52" i="40"/>
  <c r="C51" i="40"/>
  <c r="C50" i="40"/>
  <c r="C49" i="40"/>
  <c r="C48" i="40"/>
  <c r="C47" i="40"/>
  <c r="C46" i="40"/>
  <c r="C45" i="40"/>
  <c r="C44" i="40"/>
  <c r="C43" i="40"/>
  <c r="J42" i="40"/>
  <c r="I42" i="40"/>
  <c r="L42" i="40"/>
  <c r="C42" i="40"/>
  <c r="I41" i="40"/>
  <c r="J41" i="40"/>
  <c r="L41" i="40"/>
  <c r="C41" i="40"/>
  <c r="I40" i="40"/>
  <c r="L40" i="40"/>
  <c r="J40" i="40"/>
  <c r="C40" i="40"/>
  <c r="J39" i="40"/>
  <c r="I39" i="40"/>
  <c r="L39" i="40"/>
  <c r="C39" i="40"/>
  <c r="J38" i="40"/>
  <c r="I38" i="40"/>
  <c r="L38" i="40"/>
  <c r="C38" i="40"/>
  <c r="I37" i="40"/>
  <c r="J37" i="40"/>
  <c r="L37" i="40"/>
  <c r="C37" i="40"/>
  <c r="I36" i="40"/>
  <c r="L36" i="40"/>
  <c r="J36" i="40"/>
  <c r="C36" i="40"/>
  <c r="J35" i="40"/>
  <c r="I35" i="40"/>
  <c r="L35" i="40"/>
  <c r="C35" i="40"/>
  <c r="J34" i="40"/>
  <c r="I34" i="40"/>
  <c r="L34" i="40"/>
  <c r="C34" i="40"/>
  <c r="I33" i="40"/>
  <c r="J33" i="40"/>
  <c r="L33" i="40"/>
  <c r="C33" i="40"/>
  <c r="I32" i="40"/>
  <c r="L32" i="40"/>
  <c r="J32" i="40"/>
  <c r="C32" i="40"/>
  <c r="J31" i="40"/>
  <c r="I31" i="40"/>
  <c r="L31" i="40"/>
  <c r="C31" i="40"/>
  <c r="J30" i="40"/>
  <c r="I30" i="40"/>
  <c r="L30" i="40"/>
  <c r="C30" i="40"/>
  <c r="I29" i="40"/>
  <c r="J29" i="40"/>
  <c r="L29" i="40"/>
  <c r="C29" i="40"/>
  <c r="I28" i="40"/>
  <c r="L28" i="40"/>
  <c r="J28" i="40"/>
  <c r="C28" i="40"/>
  <c r="J27" i="40"/>
  <c r="I27" i="40"/>
  <c r="L27" i="40"/>
  <c r="C27" i="40"/>
  <c r="J26" i="40"/>
  <c r="I26" i="40"/>
  <c r="L26" i="40"/>
  <c r="C26" i="40"/>
  <c r="I25" i="40"/>
  <c r="J25" i="40"/>
  <c r="L25" i="40"/>
  <c r="C25" i="40"/>
  <c r="I24" i="40"/>
  <c r="L24" i="40"/>
  <c r="J24" i="40"/>
  <c r="C24" i="40"/>
  <c r="J23" i="40"/>
  <c r="I23" i="40"/>
  <c r="L23" i="40"/>
  <c r="C23" i="40"/>
  <c r="J22" i="40"/>
  <c r="I22" i="40"/>
  <c r="L22" i="40"/>
  <c r="C22" i="40"/>
  <c r="C21" i="40"/>
  <c r="J20" i="40"/>
  <c r="I20" i="40"/>
  <c r="L20" i="40"/>
  <c r="C20" i="40"/>
  <c r="I19" i="40"/>
  <c r="J19" i="40"/>
  <c r="L19" i="40"/>
  <c r="C19" i="40"/>
  <c r="I18" i="40"/>
  <c r="L18" i="40"/>
  <c r="J18" i="40"/>
  <c r="C18" i="40"/>
  <c r="J17" i="40"/>
  <c r="I17" i="40"/>
  <c r="L17" i="40"/>
  <c r="C17" i="40"/>
  <c r="J16" i="40"/>
  <c r="I16" i="40"/>
  <c r="L16" i="40"/>
  <c r="C16" i="40"/>
  <c r="I15" i="40"/>
  <c r="J15" i="40"/>
  <c r="L15" i="40"/>
  <c r="C15" i="40"/>
  <c r="I14" i="40"/>
  <c r="L14" i="40"/>
  <c r="J14" i="40"/>
  <c r="C14" i="40"/>
  <c r="J13" i="40"/>
  <c r="I13" i="40"/>
  <c r="L13" i="40"/>
  <c r="C13" i="40"/>
  <c r="C12" i="40"/>
  <c r="J11" i="40"/>
  <c r="I11" i="40"/>
  <c r="L11" i="40"/>
  <c r="C11" i="40"/>
  <c r="J10" i="40"/>
  <c r="I10" i="40"/>
  <c r="L10" i="40"/>
  <c r="C10" i="40"/>
  <c r="I9" i="40"/>
  <c r="J9" i="40"/>
  <c r="L9" i="40"/>
  <c r="C9" i="40"/>
  <c r="I8" i="40"/>
  <c r="L8" i="40"/>
  <c r="J8" i="40"/>
  <c r="C8" i="40"/>
  <c r="J7" i="40"/>
  <c r="I7" i="40"/>
  <c r="L7" i="40"/>
  <c r="C7" i="40"/>
  <c r="J6" i="40"/>
  <c r="I6" i="40"/>
  <c r="L6" i="40"/>
  <c r="C6" i="40"/>
  <c r="I5" i="40"/>
  <c r="J5" i="40"/>
  <c r="L5" i="40"/>
  <c r="C5" i="40"/>
  <c r="C63" i="39"/>
  <c r="C62" i="39"/>
  <c r="C61" i="39"/>
  <c r="C60" i="39"/>
  <c r="C59" i="39"/>
  <c r="C58" i="39"/>
  <c r="C57" i="39"/>
  <c r="C56" i="39"/>
  <c r="C55" i="39"/>
  <c r="C54" i="39"/>
  <c r="C53" i="39"/>
  <c r="C52" i="39"/>
  <c r="C51" i="39"/>
  <c r="C50" i="39"/>
  <c r="C49" i="39"/>
  <c r="C48" i="39"/>
  <c r="C47" i="39"/>
  <c r="C46" i="39"/>
  <c r="C45" i="39"/>
  <c r="C44" i="39"/>
  <c r="C43" i="39"/>
  <c r="J42" i="39"/>
  <c r="I42" i="39"/>
  <c r="L42" i="39"/>
  <c r="C42" i="39"/>
  <c r="J41" i="39"/>
  <c r="I41" i="39"/>
  <c r="L41" i="39"/>
  <c r="C41" i="39"/>
  <c r="I40" i="39"/>
  <c r="J40" i="39"/>
  <c r="L40" i="39"/>
  <c r="C40" i="39"/>
  <c r="I39" i="39"/>
  <c r="L39" i="39"/>
  <c r="J39" i="39"/>
  <c r="C39" i="39"/>
  <c r="J38" i="39"/>
  <c r="I38" i="39"/>
  <c r="L38" i="39"/>
  <c r="C38" i="39"/>
  <c r="J37" i="39"/>
  <c r="I37" i="39"/>
  <c r="L37" i="39"/>
  <c r="C37" i="39"/>
  <c r="I36" i="39"/>
  <c r="J36" i="39"/>
  <c r="L36" i="39"/>
  <c r="C36" i="39"/>
  <c r="I35" i="39"/>
  <c r="L35" i="39"/>
  <c r="J35" i="39"/>
  <c r="C35" i="39"/>
  <c r="J34" i="39"/>
  <c r="I34" i="39"/>
  <c r="L34" i="39"/>
  <c r="C34" i="39"/>
  <c r="J33" i="39"/>
  <c r="I33" i="39"/>
  <c r="L33" i="39"/>
  <c r="C33" i="39"/>
  <c r="I32" i="39"/>
  <c r="L32" i="39"/>
  <c r="J32" i="39"/>
  <c r="C32" i="39"/>
  <c r="I31" i="39"/>
  <c r="L31" i="39"/>
  <c r="J31" i="39"/>
  <c r="C31" i="39"/>
  <c r="J30" i="39"/>
  <c r="I30" i="39"/>
  <c r="L30" i="39"/>
  <c r="C30" i="39"/>
  <c r="J29" i="39"/>
  <c r="I29" i="39"/>
  <c r="L29" i="39"/>
  <c r="C29" i="39"/>
  <c r="I28" i="39"/>
  <c r="L28" i="39"/>
  <c r="J28" i="39"/>
  <c r="C28" i="39"/>
  <c r="I27" i="39"/>
  <c r="L27" i="39"/>
  <c r="J27" i="39"/>
  <c r="C27" i="39"/>
  <c r="J26" i="39"/>
  <c r="I26" i="39"/>
  <c r="L26" i="39"/>
  <c r="C26" i="39"/>
  <c r="J25" i="39"/>
  <c r="I25" i="39"/>
  <c r="L25" i="39"/>
  <c r="C25" i="39"/>
  <c r="I24" i="39"/>
  <c r="L24" i="39"/>
  <c r="J24" i="39"/>
  <c r="C24" i="39"/>
  <c r="I23" i="39"/>
  <c r="L23" i="39"/>
  <c r="J23" i="39"/>
  <c r="C23" i="39"/>
  <c r="J22" i="39"/>
  <c r="I22" i="39"/>
  <c r="L22" i="39"/>
  <c r="C22" i="39"/>
  <c r="C21" i="39"/>
  <c r="J20" i="39"/>
  <c r="I20" i="39"/>
  <c r="L20" i="39"/>
  <c r="C20" i="39"/>
  <c r="J19" i="39"/>
  <c r="I19" i="39"/>
  <c r="L19" i="39"/>
  <c r="C19" i="39"/>
  <c r="I18" i="39"/>
  <c r="L18" i="39"/>
  <c r="J18" i="39"/>
  <c r="C18" i="39"/>
  <c r="I17" i="39"/>
  <c r="L17" i="39"/>
  <c r="J17" i="39"/>
  <c r="C17" i="39"/>
  <c r="J16" i="39"/>
  <c r="I16" i="39"/>
  <c r="L16" i="39"/>
  <c r="C16" i="39"/>
  <c r="J15" i="39"/>
  <c r="I15" i="39"/>
  <c r="L15" i="39"/>
  <c r="C15" i="39"/>
  <c r="I14" i="39"/>
  <c r="L14" i="39"/>
  <c r="J14" i="39"/>
  <c r="C14" i="39"/>
  <c r="I13" i="39"/>
  <c r="L13" i="39"/>
  <c r="J13" i="39"/>
  <c r="C13" i="39"/>
  <c r="C12" i="39"/>
  <c r="I11" i="39"/>
  <c r="L11" i="39"/>
  <c r="J11" i="39"/>
  <c r="C11" i="39"/>
  <c r="J10" i="39"/>
  <c r="I10" i="39"/>
  <c r="L10" i="39"/>
  <c r="C10" i="39"/>
  <c r="J9" i="39"/>
  <c r="I9" i="39"/>
  <c r="L9" i="39"/>
  <c r="C9" i="39"/>
  <c r="I8" i="39"/>
  <c r="L8" i="39"/>
  <c r="J8" i="39"/>
  <c r="C8" i="39"/>
  <c r="I7" i="39"/>
  <c r="L7" i="39"/>
  <c r="J7" i="39"/>
  <c r="C7" i="39"/>
  <c r="J6" i="39"/>
  <c r="I6" i="39"/>
  <c r="L6" i="39"/>
  <c r="C6" i="39"/>
  <c r="J5" i="39"/>
  <c r="I5" i="39"/>
  <c r="L5" i="39"/>
  <c r="L12" i="39"/>
  <c r="C5" i="39"/>
  <c r="C63" i="38"/>
  <c r="C62" i="38"/>
  <c r="C61" i="38"/>
  <c r="C60" i="38"/>
  <c r="C59" i="38"/>
  <c r="C58" i="38"/>
  <c r="C57" i="38"/>
  <c r="C56" i="38"/>
  <c r="C55" i="38"/>
  <c r="C54" i="38"/>
  <c r="C53" i="38"/>
  <c r="C52" i="38"/>
  <c r="C51" i="38"/>
  <c r="C50" i="38"/>
  <c r="C49" i="38"/>
  <c r="C48" i="38"/>
  <c r="C47" i="38"/>
  <c r="C46" i="38"/>
  <c r="C45" i="38"/>
  <c r="C44" i="38"/>
  <c r="C43" i="38"/>
  <c r="I42" i="38"/>
  <c r="L42" i="38"/>
  <c r="J42" i="38"/>
  <c r="C42" i="38"/>
  <c r="J41" i="38"/>
  <c r="I41" i="38"/>
  <c r="L41" i="38"/>
  <c r="C41" i="38"/>
  <c r="J40" i="38"/>
  <c r="I40" i="38"/>
  <c r="L40" i="38"/>
  <c r="C40" i="38"/>
  <c r="I39" i="38"/>
  <c r="L39" i="38"/>
  <c r="J39" i="38"/>
  <c r="C39" i="38"/>
  <c r="I38" i="38"/>
  <c r="L38" i="38"/>
  <c r="J38" i="38"/>
  <c r="C38" i="38"/>
  <c r="J37" i="38"/>
  <c r="I37" i="38"/>
  <c r="L37" i="38"/>
  <c r="C37" i="38"/>
  <c r="J36" i="38"/>
  <c r="I36" i="38"/>
  <c r="L36" i="38"/>
  <c r="C36" i="38"/>
  <c r="I35" i="38"/>
  <c r="L35" i="38"/>
  <c r="J35" i="38"/>
  <c r="C35" i="38"/>
  <c r="I34" i="38"/>
  <c r="L34" i="38"/>
  <c r="J34" i="38"/>
  <c r="C34" i="38"/>
  <c r="J33" i="38"/>
  <c r="I33" i="38"/>
  <c r="L33" i="38"/>
  <c r="C33" i="38"/>
  <c r="J32" i="38"/>
  <c r="I32" i="38"/>
  <c r="L32" i="38"/>
  <c r="C32" i="38"/>
  <c r="I31" i="38"/>
  <c r="L31" i="38"/>
  <c r="J31" i="38"/>
  <c r="C31" i="38"/>
  <c r="I30" i="38"/>
  <c r="L30" i="38"/>
  <c r="J30" i="38"/>
  <c r="C30" i="38"/>
  <c r="J29" i="38"/>
  <c r="I29" i="38"/>
  <c r="L29" i="38"/>
  <c r="C29" i="38"/>
  <c r="J28" i="38"/>
  <c r="I28" i="38"/>
  <c r="L28" i="38"/>
  <c r="C28" i="38"/>
  <c r="I27" i="38"/>
  <c r="L27" i="38"/>
  <c r="J27" i="38"/>
  <c r="C27" i="38"/>
  <c r="I26" i="38"/>
  <c r="L26" i="38"/>
  <c r="J26" i="38"/>
  <c r="C26" i="38"/>
  <c r="J25" i="38"/>
  <c r="I25" i="38"/>
  <c r="L25" i="38"/>
  <c r="C25" i="38"/>
  <c r="J24" i="38"/>
  <c r="I24" i="38"/>
  <c r="L24" i="38"/>
  <c r="C24" i="38"/>
  <c r="I23" i="38"/>
  <c r="L23" i="38"/>
  <c r="J23" i="38"/>
  <c r="C23" i="38"/>
  <c r="I22" i="38"/>
  <c r="L22" i="38"/>
  <c r="J22" i="38"/>
  <c r="C22" i="38"/>
  <c r="C21" i="38"/>
  <c r="I20" i="38"/>
  <c r="L20" i="38"/>
  <c r="J20" i="38"/>
  <c r="C20" i="38"/>
  <c r="J19" i="38"/>
  <c r="I19" i="38"/>
  <c r="L19" i="38"/>
  <c r="C19" i="38"/>
  <c r="J18" i="38"/>
  <c r="I18" i="38"/>
  <c r="L18" i="38"/>
  <c r="C18" i="38"/>
  <c r="I17" i="38"/>
  <c r="L17" i="38"/>
  <c r="J17" i="38"/>
  <c r="C17" i="38"/>
  <c r="I16" i="38"/>
  <c r="L16" i="38"/>
  <c r="J16" i="38"/>
  <c r="C16" i="38"/>
  <c r="J15" i="38"/>
  <c r="I15" i="38"/>
  <c r="L15" i="38"/>
  <c r="C15" i="38"/>
  <c r="J14" i="38"/>
  <c r="I14" i="38"/>
  <c r="L14" i="38"/>
  <c r="C14" i="38"/>
  <c r="I13" i="38"/>
  <c r="L13" i="38"/>
  <c r="J13" i="38"/>
  <c r="C13" i="38"/>
  <c r="C12" i="38"/>
  <c r="I11" i="38"/>
  <c r="L11" i="38"/>
  <c r="J11" i="38"/>
  <c r="C11" i="38"/>
  <c r="I10" i="38"/>
  <c r="L10" i="38"/>
  <c r="J10" i="38"/>
  <c r="C10" i="38"/>
  <c r="J9" i="38"/>
  <c r="I9" i="38"/>
  <c r="L9" i="38"/>
  <c r="C9" i="38"/>
  <c r="J8" i="38"/>
  <c r="I8" i="38"/>
  <c r="L8" i="38"/>
  <c r="C8" i="38"/>
  <c r="I7" i="38"/>
  <c r="L7" i="38"/>
  <c r="J7" i="38"/>
  <c r="C7" i="38"/>
  <c r="I6" i="38"/>
  <c r="L6" i="38"/>
  <c r="J6" i="38"/>
  <c r="C6" i="38"/>
  <c r="J5" i="38"/>
  <c r="I5" i="38"/>
  <c r="L5" i="38"/>
  <c r="L12" i="38"/>
  <c r="C5" i="38"/>
  <c r="C63" i="37"/>
  <c r="C62" i="37"/>
  <c r="C61" i="37"/>
  <c r="C60" i="37"/>
  <c r="C59" i="37"/>
  <c r="C58" i="37"/>
  <c r="C57" i="37"/>
  <c r="C56" i="37"/>
  <c r="C55" i="37"/>
  <c r="C54" i="37"/>
  <c r="C53" i="37"/>
  <c r="C52" i="37"/>
  <c r="C51" i="37"/>
  <c r="C50" i="37"/>
  <c r="C49" i="37"/>
  <c r="C48" i="37"/>
  <c r="C47" i="37"/>
  <c r="C46" i="37"/>
  <c r="C45" i="37"/>
  <c r="C44" i="37"/>
  <c r="C43" i="37"/>
  <c r="J42" i="37"/>
  <c r="I42" i="37"/>
  <c r="L42" i="37"/>
  <c r="C42" i="37"/>
  <c r="I41" i="37"/>
  <c r="J41" i="37"/>
  <c r="L41" i="37"/>
  <c r="C41" i="37"/>
  <c r="I40" i="37"/>
  <c r="L40" i="37"/>
  <c r="J40" i="37"/>
  <c r="C40" i="37"/>
  <c r="I39" i="37"/>
  <c r="L39" i="37"/>
  <c r="J39" i="37"/>
  <c r="C39" i="37"/>
  <c r="J38" i="37"/>
  <c r="I38" i="37"/>
  <c r="L38" i="37"/>
  <c r="C38" i="37"/>
  <c r="I37" i="37"/>
  <c r="L37" i="37"/>
  <c r="J37" i="37"/>
  <c r="C37" i="37"/>
  <c r="I36" i="37"/>
  <c r="L36" i="37"/>
  <c r="J36" i="37"/>
  <c r="C36" i="37"/>
  <c r="I35" i="37"/>
  <c r="L35" i="37"/>
  <c r="J35" i="37"/>
  <c r="C35" i="37"/>
  <c r="J34" i="37"/>
  <c r="I34" i="37"/>
  <c r="L34" i="37"/>
  <c r="C34" i="37"/>
  <c r="I33" i="37"/>
  <c r="J33" i="37"/>
  <c r="L33" i="37"/>
  <c r="C33" i="37"/>
  <c r="I32" i="37"/>
  <c r="L32" i="37"/>
  <c r="J32" i="37"/>
  <c r="C32" i="37"/>
  <c r="I31" i="37"/>
  <c r="L31" i="37"/>
  <c r="J31" i="37"/>
  <c r="C31" i="37"/>
  <c r="J30" i="37"/>
  <c r="I30" i="37"/>
  <c r="L30" i="37"/>
  <c r="C30" i="37"/>
  <c r="I29" i="37"/>
  <c r="J29" i="37"/>
  <c r="L29" i="37"/>
  <c r="C29" i="37"/>
  <c r="I28" i="37"/>
  <c r="L28" i="37"/>
  <c r="J28" i="37"/>
  <c r="C28" i="37"/>
  <c r="I27" i="37"/>
  <c r="L27" i="37"/>
  <c r="J27" i="37"/>
  <c r="C27" i="37"/>
  <c r="J26" i="37"/>
  <c r="I26" i="37"/>
  <c r="L26" i="37"/>
  <c r="C26" i="37"/>
  <c r="I25" i="37"/>
  <c r="J25" i="37"/>
  <c r="L25" i="37"/>
  <c r="C25" i="37"/>
  <c r="I24" i="37"/>
  <c r="L24" i="37"/>
  <c r="J24" i="37"/>
  <c r="C24" i="37"/>
  <c r="I23" i="37"/>
  <c r="L23" i="37"/>
  <c r="J23" i="37"/>
  <c r="C23" i="37"/>
  <c r="J22" i="37"/>
  <c r="I22" i="37"/>
  <c r="L22" i="37"/>
  <c r="L43" i="37"/>
  <c r="C22" i="37"/>
  <c r="C21" i="37"/>
  <c r="J20" i="37"/>
  <c r="I20" i="37"/>
  <c r="L20" i="37"/>
  <c r="C20" i="37"/>
  <c r="I19" i="37"/>
  <c r="J19" i="37"/>
  <c r="L19" i="37"/>
  <c r="C19" i="37"/>
  <c r="I18" i="37"/>
  <c r="L18" i="37"/>
  <c r="J18" i="37"/>
  <c r="C18" i="37"/>
  <c r="I17" i="37"/>
  <c r="L17" i="37"/>
  <c r="J17" i="37"/>
  <c r="C17" i="37"/>
  <c r="J16" i="37"/>
  <c r="I16" i="37"/>
  <c r="L16" i="37"/>
  <c r="C16" i="37"/>
  <c r="I15" i="37"/>
  <c r="J15" i="37"/>
  <c r="L15" i="37"/>
  <c r="C15" i="37"/>
  <c r="I14" i="37"/>
  <c r="L14" i="37"/>
  <c r="J14" i="37"/>
  <c r="C14" i="37"/>
  <c r="I13" i="37"/>
  <c r="L13" i="37"/>
  <c r="J13" i="37"/>
  <c r="C13" i="37"/>
  <c r="C12" i="37"/>
  <c r="I11" i="37"/>
  <c r="L11" i="37"/>
  <c r="J11" i="37"/>
  <c r="C11" i="37"/>
  <c r="J10" i="37"/>
  <c r="I10" i="37"/>
  <c r="L10" i="37"/>
  <c r="C10" i="37"/>
  <c r="I9" i="37"/>
  <c r="L9" i="37"/>
  <c r="J9" i="37"/>
  <c r="C9" i="37"/>
  <c r="I8" i="37"/>
  <c r="L8" i="37"/>
  <c r="J8" i="37"/>
  <c r="C8" i="37"/>
  <c r="I7" i="37"/>
  <c r="L7" i="37"/>
  <c r="J7" i="37"/>
  <c r="C7" i="37"/>
  <c r="J6" i="37"/>
  <c r="I6" i="37"/>
  <c r="L6" i="37"/>
  <c r="C6" i="37"/>
  <c r="I5" i="37"/>
  <c r="L5" i="37"/>
  <c r="L12" i="37"/>
  <c r="J5" i="37"/>
  <c r="C5" i="37"/>
  <c r="C63" i="36"/>
  <c r="C62" i="36"/>
  <c r="C61" i="36"/>
  <c r="C60" i="36"/>
  <c r="C59" i="36"/>
  <c r="C58" i="36"/>
  <c r="C57" i="36"/>
  <c r="C56" i="36"/>
  <c r="C55" i="36"/>
  <c r="C54" i="36"/>
  <c r="C53" i="36"/>
  <c r="C52" i="36"/>
  <c r="C51" i="36"/>
  <c r="C50" i="36"/>
  <c r="C49" i="36"/>
  <c r="C48" i="36"/>
  <c r="C47" i="36"/>
  <c r="C46" i="36"/>
  <c r="C45" i="36"/>
  <c r="C44" i="36"/>
  <c r="C43" i="36"/>
  <c r="I42" i="36"/>
  <c r="J42" i="36"/>
  <c r="L42" i="36"/>
  <c r="C42" i="36"/>
  <c r="I41" i="36"/>
  <c r="L41" i="36"/>
  <c r="J41" i="36"/>
  <c r="C41" i="36"/>
  <c r="I40" i="36"/>
  <c r="L40" i="36"/>
  <c r="J40" i="36"/>
  <c r="C40" i="36"/>
  <c r="J39" i="36"/>
  <c r="I39" i="36"/>
  <c r="L39" i="36"/>
  <c r="C39" i="36"/>
  <c r="I38" i="36"/>
  <c r="J38" i="36"/>
  <c r="L38" i="36"/>
  <c r="C38" i="36"/>
  <c r="I37" i="36"/>
  <c r="L37" i="36"/>
  <c r="J37" i="36"/>
  <c r="C37" i="36"/>
  <c r="I36" i="36"/>
  <c r="L36" i="36"/>
  <c r="J36" i="36"/>
  <c r="C36" i="36"/>
  <c r="J35" i="36"/>
  <c r="I35" i="36"/>
  <c r="L35" i="36"/>
  <c r="C35" i="36"/>
  <c r="I34" i="36"/>
  <c r="J34" i="36"/>
  <c r="L34" i="36"/>
  <c r="C34" i="36"/>
  <c r="I33" i="36"/>
  <c r="L33" i="36"/>
  <c r="J33" i="36"/>
  <c r="C33" i="36"/>
  <c r="I32" i="36"/>
  <c r="L32" i="36"/>
  <c r="J32" i="36"/>
  <c r="C32" i="36"/>
  <c r="J31" i="36"/>
  <c r="I31" i="36"/>
  <c r="L31" i="36"/>
  <c r="C31" i="36"/>
  <c r="I30" i="36"/>
  <c r="J30" i="36"/>
  <c r="L30" i="36"/>
  <c r="C30" i="36"/>
  <c r="I29" i="36"/>
  <c r="L29" i="36"/>
  <c r="J29" i="36"/>
  <c r="C29" i="36"/>
  <c r="I28" i="36"/>
  <c r="L28" i="36"/>
  <c r="J28" i="36"/>
  <c r="C28" i="36"/>
  <c r="J27" i="36"/>
  <c r="I27" i="36"/>
  <c r="L27" i="36"/>
  <c r="C27" i="36"/>
  <c r="I26" i="36"/>
  <c r="J26" i="36"/>
  <c r="L26" i="36"/>
  <c r="C26" i="36"/>
  <c r="I25" i="36"/>
  <c r="L25" i="36"/>
  <c r="J25" i="36"/>
  <c r="C25" i="36"/>
  <c r="I24" i="36"/>
  <c r="L24" i="36"/>
  <c r="J24" i="36"/>
  <c r="C24" i="36"/>
  <c r="J23" i="36"/>
  <c r="I23" i="36"/>
  <c r="L23" i="36"/>
  <c r="C23" i="36"/>
  <c r="I22" i="36"/>
  <c r="J22" i="36"/>
  <c r="L22" i="36"/>
  <c r="L43" i="36"/>
  <c r="C22" i="36"/>
  <c r="C21" i="36"/>
  <c r="I20" i="36"/>
  <c r="J20" i="36"/>
  <c r="L20" i="36"/>
  <c r="C20" i="36"/>
  <c r="I19" i="36"/>
  <c r="L19" i="36"/>
  <c r="J19" i="36"/>
  <c r="C19" i="36"/>
  <c r="I18" i="36"/>
  <c r="L18" i="36"/>
  <c r="J18" i="36"/>
  <c r="C18" i="36"/>
  <c r="J17" i="36"/>
  <c r="I17" i="36"/>
  <c r="L17" i="36"/>
  <c r="C17" i="36"/>
  <c r="I16" i="36"/>
  <c r="J16" i="36"/>
  <c r="L16" i="36"/>
  <c r="C16" i="36"/>
  <c r="I15" i="36"/>
  <c r="L15" i="36"/>
  <c r="J15" i="36"/>
  <c r="C15" i="36"/>
  <c r="I14" i="36"/>
  <c r="L14" i="36"/>
  <c r="J14" i="36"/>
  <c r="C14" i="36"/>
  <c r="J13" i="36"/>
  <c r="I13" i="36"/>
  <c r="L13" i="36"/>
  <c r="C13" i="36"/>
  <c r="C12" i="36"/>
  <c r="J11" i="36"/>
  <c r="I11" i="36"/>
  <c r="L11" i="36"/>
  <c r="C11" i="36"/>
  <c r="I10" i="36"/>
  <c r="L10" i="36"/>
  <c r="J10" i="36"/>
  <c r="C10" i="36"/>
  <c r="I9" i="36"/>
  <c r="L9" i="36"/>
  <c r="J9" i="36"/>
  <c r="C9" i="36"/>
  <c r="I8" i="36"/>
  <c r="L8" i="36"/>
  <c r="J8" i="36"/>
  <c r="C8" i="36"/>
  <c r="J7" i="36"/>
  <c r="I7" i="36"/>
  <c r="L7" i="36"/>
  <c r="C7" i="36"/>
  <c r="I6" i="36"/>
  <c r="L6" i="36"/>
  <c r="J6" i="36"/>
  <c r="C6" i="36"/>
  <c r="I5" i="36"/>
  <c r="L5" i="36"/>
  <c r="J5" i="36"/>
  <c r="C5" i="36"/>
  <c r="C6" i="2"/>
  <c r="D10" i="1"/>
  <c r="P21" i="1"/>
  <c r="P22" i="1"/>
  <c r="P15" i="1"/>
  <c r="P47" i="1"/>
  <c r="L12" i="46"/>
  <c r="L21" i="46"/>
  <c r="L44" i="46"/>
  <c r="L43" i="44"/>
  <c r="L44" i="44"/>
  <c r="L12" i="43"/>
  <c r="L21" i="43"/>
  <c r="L43" i="43"/>
  <c r="L44" i="43"/>
  <c r="L43" i="41"/>
  <c r="L44" i="41"/>
  <c r="L43" i="42"/>
  <c r="L44" i="42"/>
  <c r="L12" i="40"/>
  <c r="L21" i="40"/>
  <c r="L21" i="39"/>
  <c r="L43" i="40"/>
  <c r="L21" i="38"/>
  <c r="L43" i="38"/>
  <c r="L43" i="39"/>
  <c r="L21" i="37"/>
  <c r="L44" i="37"/>
  <c r="L12" i="36"/>
  <c r="L21" i="36"/>
  <c r="L44" i="36"/>
  <c r="K12" i="36"/>
  <c r="K21" i="36" s="1"/>
  <c r="J23" i="2"/>
  <c r="J24" i="2"/>
  <c r="J25" i="2"/>
  <c r="J26" i="2"/>
  <c r="J27" i="2"/>
  <c r="J28" i="2"/>
  <c r="J29" i="2"/>
  <c r="J30" i="2"/>
  <c r="J31" i="2"/>
  <c r="J32" i="2"/>
  <c r="J33" i="2"/>
  <c r="J34" i="2"/>
  <c r="J35" i="2"/>
  <c r="J36" i="2"/>
  <c r="J37" i="2"/>
  <c r="J38" i="2"/>
  <c r="J39" i="2"/>
  <c r="J40" i="2"/>
  <c r="J41" i="2"/>
  <c r="J42" i="2"/>
  <c r="J22" i="2"/>
  <c r="J14" i="2"/>
  <c r="J15" i="2"/>
  <c r="J16" i="2"/>
  <c r="J17" i="2"/>
  <c r="J18" i="2"/>
  <c r="J19" i="2"/>
  <c r="J20" i="2"/>
  <c r="J13" i="2"/>
  <c r="J11" i="2"/>
  <c r="J6" i="2"/>
  <c r="J7" i="2"/>
  <c r="J8" i="2"/>
  <c r="J9" i="2"/>
  <c r="J10" i="2"/>
  <c r="J5" i="2"/>
  <c r="I42" i="2"/>
  <c r="I23" i="2"/>
  <c r="I24" i="2"/>
  <c r="I25" i="2"/>
  <c r="I26" i="2"/>
  <c r="I27" i="2"/>
  <c r="I28" i="2"/>
  <c r="I29" i="2"/>
  <c r="I30" i="2"/>
  <c r="I31" i="2"/>
  <c r="I32" i="2"/>
  <c r="I33" i="2"/>
  <c r="I34" i="2"/>
  <c r="I35" i="2"/>
  <c r="I36" i="2"/>
  <c r="I37" i="2"/>
  <c r="I38" i="2"/>
  <c r="I39" i="2"/>
  <c r="I40" i="2"/>
  <c r="I41" i="2"/>
  <c r="I22" i="2"/>
  <c r="I14" i="2"/>
  <c r="I15" i="2"/>
  <c r="I16" i="2"/>
  <c r="I17" i="2"/>
  <c r="I18" i="2"/>
  <c r="I19" i="2"/>
  <c r="I20" i="2"/>
  <c r="I13" i="2"/>
  <c r="I11" i="2"/>
  <c r="I6" i="2"/>
  <c r="I7" i="2"/>
  <c r="I8" i="2"/>
  <c r="I9" i="2"/>
  <c r="I10" i="2"/>
  <c r="I5" i="2"/>
  <c r="K12" i="46"/>
  <c r="K21" i="46" s="1"/>
  <c r="K12" i="45"/>
  <c r="K21" i="45" s="1"/>
  <c r="K12" i="38"/>
  <c r="K21" i="38" s="1"/>
  <c r="K43" i="38"/>
  <c r="K43" i="41"/>
  <c r="K12" i="40"/>
  <c r="K21" i="40" s="1"/>
  <c r="K12" i="37"/>
  <c r="K21" i="37" s="1"/>
  <c r="K12" i="43"/>
  <c r="K21" i="43" s="1"/>
  <c r="K43" i="44"/>
  <c r="K12" i="44"/>
  <c r="K21" i="44" s="1"/>
  <c r="K43" i="45"/>
  <c r="K43" i="46"/>
  <c r="K43" i="42"/>
  <c r="K12" i="41"/>
  <c r="K21" i="41" s="1"/>
  <c r="K43" i="43"/>
  <c r="K12" i="42"/>
  <c r="K21" i="42" s="1"/>
  <c r="K43" i="40"/>
  <c r="L44" i="39"/>
  <c r="K12" i="39"/>
  <c r="K21" i="39" s="1"/>
  <c r="K43" i="39"/>
  <c r="L44" i="38"/>
  <c r="L44" i="40"/>
  <c r="K43" i="37"/>
  <c r="K43" i="36"/>
  <c r="K23" i="2"/>
  <c r="K24" i="2"/>
  <c r="K25" i="2"/>
  <c r="K26" i="2"/>
  <c r="K27" i="2"/>
  <c r="K28" i="2"/>
  <c r="K29" i="2"/>
  <c r="K30" i="2"/>
  <c r="K31" i="2"/>
  <c r="K32" i="2"/>
  <c r="K33" i="2"/>
  <c r="K34" i="2"/>
  <c r="K35" i="2"/>
  <c r="K36" i="2"/>
  <c r="K37" i="2"/>
  <c r="K38" i="2"/>
  <c r="K39" i="2"/>
  <c r="K40" i="2"/>
  <c r="K41" i="2"/>
  <c r="K42" i="2"/>
  <c r="K14" i="2"/>
  <c r="K15" i="2"/>
  <c r="K16" i="2"/>
  <c r="K17" i="2"/>
  <c r="K18" i="2"/>
  <c r="K19" i="2"/>
  <c r="K20" i="2"/>
  <c r="K6" i="2"/>
  <c r="K7" i="2"/>
  <c r="K8" i="2"/>
  <c r="K9" i="2"/>
  <c r="K10" i="2"/>
  <c r="K11" i="2"/>
  <c r="C7" i="2"/>
  <c r="C8" i="2"/>
  <c r="C9" i="2"/>
  <c r="C10" i="2"/>
  <c r="C11" i="2"/>
  <c r="C12" i="2"/>
  <c r="C13" i="2"/>
  <c r="L23" i="2"/>
  <c r="Q28" i="1"/>
  <c r="L6" i="2"/>
  <c r="Q5" i="1"/>
  <c r="L7" i="2"/>
  <c r="Q6" i="1"/>
  <c r="L8" i="2"/>
  <c r="Q7" i="1"/>
  <c r="L9" i="2"/>
  <c r="Q8" i="1"/>
  <c r="L10" i="2"/>
  <c r="Q9" i="1"/>
  <c r="L11" i="2"/>
  <c r="Q11" i="1"/>
  <c r="L13" i="2"/>
  <c r="Q15" i="1"/>
  <c r="L14" i="2"/>
  <c r="Q16" i="1"/>
  <c r="L15" i="2"/>
  <c r="Q17" i="1"/>
  <c r="L16" i="2"/>
  <c r="Q18" i="1"/>
  <c r="L17" i="2"/>
  <c r="Q19" i="1"/>
  <c r="L18" i="2"/>
  <c r="Q20" i="1"/>
  <c r="L19" i="2"/>
  <c r="Q21" i="1"/>
  <c r="L20" i="2"/>
  <c r="Q22" i="1"/>
  <c r="L22" i="2"/>
  <c r="Q27" i="1"/>
  <c r="L24" i="2"/>
  <c r="Q29" i="1"/>
  <c r="L25" i="2"/>
  <c r="Q30" i="1"/>
  <c r="L26" i="2"/>
  <c r="Q31" i="1"/>
  <c r="L27" i="2"/>
  <c r="Q32" i="1"/>
  <c r="L28" i="2"/>
  <c r="Q33" i="1"/>
  <c r="L29" i="2"/>
  <c r="Q34" i="1"/>
  <c r="L30" i="2"/>
  <c r="Q35" i="1"/>
  <c r="L31" i="2"/>
  <c r="Q36" i="1"/>
  <c r="L32" i="2"/>
  <c r="Q37" i="1"/>
  <c r="L33" i="2"/>
  <c r="Q38" i="1"/>
  <c r="L34" i="2"/>
  <c r="Q39" i="1"/>
  <c r="L35" i="2"/>
  <c r="Q40" i="1"/>
  <c r="L36" i="2"/>
  <c r="Q41" i="1"/>
  <c r="L37" i="2"/>
  <c r="Q42" i="1"/>
  <c r="L38" i="2"/>
  <c r="Q43" i="1"/>
  <c r="L39" i="2"/>
  <c r="Q44" i="1"/>
  <c r="L40" i="2"/>
  <c r="Q45" i="1"/>
  <c r="L41" i="2"/>
  <c r="Q46" i="1"/>
  <c r="L42" i="2"/>
  <c r="Q47" i="1"/>
  <c r="L5" i="2"/>
  <c r="Q4" i="1"/>
  <c r="Q10" i="1"/>
  <c r="Q12" i="1"/>
  <c r="Q23" i="1"/>
  <c r="L43" i="2"/>
  <c r="L12" i="2"/>
  <c r="L21" i="2"/>
  <c r="Q24" i="1"/>
  <c r="L44" i="2"/>
  <c r="K13" i="2"/>
  <c r="K22" i="2"/>
  <c r="K5" i="2"/>
  <c r="K12" i="2" s="1"/>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5" i="2"/>
  <c r="K43" i="2"/>
  <c r="E23" i="1"/>
  <c r="F23" i="1"/>
  <c r="G23" i="1"/>
  <c r="H23" i="1"/>
  <c r="I23" i="1"/>
  <c r="J23" i="1"/>
  <c r="K23" i="1"/>
  <c r="L23" i="1"/>
  <c r="M23" i="1"/>
  <c r="N23" i="1"/>
  <c r="O23" i="1"/>
  <c r="D23" i="1"/>
  <c r="E48" i="1"/>
  <c r="F48" i="1"/>
  <c r="G48" i="1"/>
  <c r="H48" i="1"/>
  <c r="I48" i="1"/>
  <c r="J48" i="1"/>
  <c r="K48" i="1"/>
  <c r="L48" i="1"/>
  <c r="M48" i="1"/>
  <c r="N48" i="1"/>
  <c r="O48" i="1"/>
  <c r="D48" i="1"/>
  <c r="P28" i="1"/>
  <c r="P29" i="1"/>
  <c r="P30" i="1"/>
  <c r="P31" i="1"/>
  <c r="P32" i="1"/>
  <c r="P33" i="1"/>
  <c r="P34" i="1"/>
  <c r="P35" i="1"/>
  <c r="P36" i="1"/>
  <c r="P37" i="1"/>
  <c r="P38" i="1"/>
  <c r="P39" i="1"/>
  <c r="P40" i="1"/>
  <c r="P41" i="1"/>
  <c r="P42" i="1"/>
  <c r="P43" i="1"/>
  <c r="P44" i="1"/>
  <c r="P45" i="1"/>
  <c r="P46" i="1"/>
  <c r="P27" i="1"/>
  <c r="P17" i="1"/>
  <c r="P18" i="1"/>
  <c r="P19" i="1"/>
  <c r="P20" i="1"/>
  <c r="P16" i="1"/>
  <c r="P6" i="1"/>
  <c r="P7" i="1"/>
  <c r="P8" i="1"/>
  <c r="P9" i="1"/>
  <c r="E10" i="1"/>
  <c r="E12" i="1"/>
  <c r="F10" i="1"/>
  <c r="F12" i="1"/>
  <c r="G10" i="1"/>
  <c r="G12" i="1"/>
  <c r="H10" i="1"/>
  <c r="I10" i="1"/>
  <c r="I12" i="1"/>
  <c r="J10" i="1"/>
  <c r="J12" i="1"/>
  <c r="J24" i="1"/>
  <c r="K10" i="1"/>
  <c r="K12" i="1"/>
  <c r="K24" i="1"/>
  <c r="M10" i="1"/>
  <c r="M12" i="1"/>
  <c r="M24" i="1"/>
  <c r="O10" i="1"/>
  <c r="O12" i="1"/>
  <c r="D12" i="1"/>
  <c r="O24" i="1"/>
  <c r="O49" i="1"/>
  <c r="D24" i="1"/>
  <c r="D49" i="1"/>
  <c r="K49" i="1"/>
  <c r="G24" i="1"/>
  <c r="G49" i="1"/>
  <c r="J49" i="1"/>
  <c r="F24" i="1"/>
  <c r="F49" i="1"/>
  <c r="M49" i="1"/>
  <c r="I24" i="1"/>
  <c r="I49" i="1"/>
  <c r="E24" i="1"/>
  <c r="E49" i="1"/>
  <c r="P48" i="1"/>
  <c r="Q48" i="1" s="1"/>
  <c r="Q49" i="1" s="1"/>
  <c r="P23" i="1"/>
  <c r="P5" i="1"/>
  <c r="L10" i="1"/>
  <c r="L12" i="1"/>
  <c r="L24" i="1"/>
  <c r="L49" i="1"/>
  <c r="H12" i="1"/>
  <c r="N10" i="1"/>
  <c r="N12" i="1" s="1"/>
  <c r="P11" i="1"/>
  <c r="P4" i="1"/>
  <c r="P10" i="1" s="1"/>
  <c r="H24" i="1"/>
  <c r="H49" i="1"/>
  <c r="K21" i="2" l="1"/>
  <c r="N24" i="1"/>
  <c r="N49" i="1" s="1"/>
  <c r="P49" i="1" s="1"/>
  <c r="P12" i="1"/>
  <c r="K44" i="46"/>
  <c r="K44" i="45"/>
  <c r="K44" i="44"/>
  <c r="K44" i="41"/>
  <c r="K44" i="39"/>
  <c r="K44" i="38"/>
  <c r="K44" i="37"/>
  <c r="K44" i="36"/>
  <c r="K44" i="43"/>
  <c r="K44" i="2"/>
  <c r="K44" i="40"/>
  <c r="K44" i="42"/>
  <c r="P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Brandon Murphy</author>
  </authors>
  <commentList>
    <comment ref="C4" authorId="0" shapeId="0" xr:uid="{AEDAC499-5E6B-C24F-B5BD-D886EB88CFAC}">
      <text>
        <r>
          <rPr>
            <b/>
            <sz val="10"/>
            <color rgb="FF000000"/>
            <rFont val="Tahoma"/>
            <family val="2"/>
          </rPr>
          <t>You can change the names of the accounts here (ie. Husband's salary, dividend income, etc.)</t>
        </r>
      </text>
    </comment>
    <comment ref="D4" authorId="0" shapeId="0" xr:uid="{D3681BA4-FAF3-934A-9086-A87BD710EA1A}">
      <text>
        <r>
          <rPr>
            <b/>
            <sz val="10"/>
            <color rgb="FF000000"/>
            <rFont val="Tahoma"/>
            <family val="2"/>
          </rPr>
          <t>Enter budgetted amounts for the year in these cells. Cash inflows are positive, cash outflows (including savings contributions) are negative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Brandon Murphy</author>
  </authors>
  <commentList>
    <comment ref="B5" authorId="0" shapeId="0" xr:uid="{D5F8AE0F-0DC9-5644-973F-760FF11A4BC4}">
      <text>
        <r>
          <rPr>
            <b/>
            <sz val="10"/>
            <color rgb="FF000000"/>
            <rFont val="Tahoma"/>
            <family val="2"/>
          </rPr>
          <t>Enter GL code from the right. Account name will automatically fill</t>
        </r>
      </text>
    </comment>
    <comment ref="D5" authorId="0" shapeId="0" xr:uid="{FEA515A2-2632-3847-8E8F-B03A58C8F319}">
      <text>
        <r>
          <rPr>
            <b/>
            <sz val="10"/>
            <color rgb="FF000000"/>
            <rFont val="Tahoma"/>
            <family val="2"/>
          </rPr>
          <t>Enter date of the transaction</t>
        </r>
        <r>
          <rPr>
            <sz val="10"/>
            <color rgb="FF000000"/>
            <rFont val="Tahoma"/>
            <family val="2"/>
          </rPr>
          <t xml:space="preserve">
</t>
        </r>
      </text>
    </comment>
    <comment ref="E5" authorId="0" shapeId="0" xr:uid="{3BEBEFCA-7844-2148-A1F9-B21022091D2D}">
      <text>
        <r>
          <rPr>
            <sz val="10"/>
            <color rgb="FF000000"/>
            <rFont val="Tahoma"/>
            <family val="2"/>
          </rPr>
          <t>Enter amount of transaction. Cash inflows are postitive and cash outflows (including savings) are negative.</t>
        </r>
      </text>
    </comment>
  </commentList>
</comments>
</file>

<file path=xl/sharedStrings.xml><?xml version="1.0" encoding="utf-8"?>
<sst xmlns="http://schemas.openxmlformats.org/spreadsheetml/2006/main" count="278" uniqueCount="93">
  <si>
    <t>Income Sources</t>
  </si>
  <si>
    <t>Interest</t>
  </si>
  <si>
    <t>Other 2</t>
  </si>
  <si>
    <t>Other 3</t>
  </si>
  <si>
    <t>Total Income</t>
  </si>
  <si>
    <t>Tax Estimate</t>
  </si>
  <si>
    <t>January</t>
  </si>
  <si>
    <t>February</t>
  </si>
  <si>
    <t>March</t>
  </si>
  <si>
    <t>April</t>
  </si>
  <si>
    <t>May</t>
  </si>
  <si>
    <t>June</t>
  </si>
  <si>
    <t>July</t>
  </si>
  <si>
    <t>August</t>
  </si>
  <si>
    <t>September</t>
  </si>
  <si>
    <t>October</t>
  </si>
  <si>
    <t>November</t>
  </si>
  <si>
    <t>December</t>
  </si>
  <si>
    <t>Income Remaining</t>
  </si>
  <si>
    <t>Savings/Contributions</t>
  </si>
  <si>
    <t>Emergency Fund</t>
  </si>
  <si>
    <t>RRSP 1</t>
  </si>
  <si>
    <t>RRSP 2</t>
  </si>
  <si>
    <t>TFSA 1</t>
  </si>
  <si>
    <t>TFSA 2</t>
  </si>
  <si>
    <t>Saving 1</t>
  </si>
  <si>
    <t>Saving 2</t>
  </si>
  <si>
    <t>Saving 3</t>
  </si>
  <si>
    <t>Income for expenses</t>
  </si>
  <si>
    <t>Expenses</t>
  </si>
  <si>
    <t>Rent</t>
  </si>
  <si>
    <t>Mortgage</t>
  </si>
  <si>
    <t>Utility 1</t>
  </si>
  <si>
    <t>Utility 2</t>
  </si>
  <si>
    <t>Utility 3</t>
  </si>
  <si>
    <t>Fuel</t>
  </si>
  <si>
    <t>Groceries</t>
  </si>
  <si>
    <t>Restuarantes</t>
  </si>
  <si>
    <t>Gifts</t>
  </si>
  <si>
    <t>Phone 1</t>
  </si>
  <si>
    <t>Phone 2</t>
  </si>
  <si>
    <t>Vehicle maintenance</t>
  </si>
  <si>
    <t>Home repairs</t>
  </si>
  <si>
    <t>Other expense 1</t>
  </si>
  <si>
    <t>Other expense 2</t>
  </si>
  <si>
    <t>Other expense 3</t>
  </si>
  <si>
    <t>Other expense 4</t>
  </si>
  <si>
    <t>Other expense 5</t>
  </si>
  <si>
    <t>Gym membership</t>
  </si>
  <si>
    <t>Entertainment</t>
  </si>
  <si>
    <t>Travel</t>
  </si>
  <si>
    <t>Surplus (shortage)</t>
  </si>
  <si>
    <t>Total Expenses</t>
  </si>
  <si>
    <t>Total Contributions</t>
  </si>
  <si>
    <t>GL Code</t>
  </si>
  <si>
    <t>Monthly Budget Report</t>
  </si>
  <si>
    <t>Transactions</t>
  </si>
  <si>
    <t>Account Name</t>
  </si>
  <si>
    <t>Date</t>
  </si>
  <si>
    <t>Amount</t>
  </si>
  <si>
    <t>January 2020</t>
  </si>
  <si>
    <t>Budgeted</t>
  </si>
  <si>
    <t>Actual</t>
  </si>
  <si>
    <t>Income After Tax</t>
  </si>
  <si>
    <t>Income After Savings</t>
  </si>
  <si>
    <t>March 2020</t>
  </si>
  <si>
    <t>April 2020</t>
  </si>
  <si>
    <t>May 2020</t>
  </si>
  <si>
    <t>June 2020</t>
  </si>
  <si>
    <t>July 2020</t>
  </si>
  <si>
    <t>August 2020</t>
  </si>
  <si>
    <t>September 2020</t>
  </si>
  <si>
    <t>October 2020</t>
  </si>
  <si>
    <t>November 2020</t>
  </si>
  <si>
    <t>December 2020</t>
  </si>
  <si>
    <t>Total Budget</t>
  </si>
  <si>
    <t>Total Actual</t>
  </si>
  <si>
    <t>Description</t>
  </si>
  <si>
    <t>Income Source 1</t>
  </si>
  <si>
    <t>Income Source 2</t>
  </si>
  <si>
    <t>February 2020</t>
  </si>
  <si>
    <t>How to Use the Budget Spreadsheet</t>
  </si>
  <si>
    <r>
      <rPr>
        <b/>
        <sz val="12"/>
        <color theme="1"/>
        <rFont val="Calibri"/>
        <family val="2"/>
        <scheme val="minor"/>
      </rPr>
      <t>Step 2 - Changing Description Names</t>
    </r>
    <r>
      <rPr>
        <sz val="12"/>
        <color theme="1"/>
        <rFont val="Calibri"/>
        <family val="2"/>
        <scheme val="minor"/>
      </rPr>
      <t xml:space="preserve">: On the "Annual Budget" tab you will be notice </t>
    </r>
    <r>
      <rPr>
        <i/>
        <sz val="12"/>
        <color theme="1"/>
        <rFont val="Calibri"/>
        <family val="2"/>
        <scheme val="minor"/>
      </rPr>
      <t xml:space="preserve">GL Codes </t>
    </r>
    <r>
      <rPr>
        <sz val="12"/>
        <color theme="1"/>
        <rFont val="Calibri"/>
        <family val="2"/>
        <scheme val="minor"/>
      </rPr>
      <t xml:space="preserve">and </t>
    </r>
    <r>
      <rPr>
        <i/>
        <sz val="12"/>
        <color theme="1"/>
        <rFont val="Calibri"/>
        <family val="2"/>
        <scheme val="minor"/>
      </rPr>
      <t xml:space="preserve">Item Descriptions. </t>
    </r>
    <r>
      <rPr>
        <sz val="12"/>
        <color theme="1"/>
        <rFont val="Calibri"/>
        <family val="2"/>
        <scheme val="minor"/>
      </rPr>
      <t>You can change these cells to add names to Income Sources or add additional expenses, however, you cannot insert new rows. We tried to provide enough lines to incorporate all income sources, contributions, and expenses.</t>
    </r>
  </si>
  <si>
    <r>
      <rPr>
        <b/>
        <sz val="12"/>
        <color theme="1"/>
        <rFont val="Calibri"/>
        <family val="2"/>
        <scheme val="minor"/>
      </rPr>
      <t>Step 1 - Getting Started</t>
    </r>
    <r>
      <rPr>
        <sz val="12"/>
        <color theme="1"/>
        <rFont val="Calibri"/>
        <family val="2"/>
        <scheme val="minor"/>
      </rPr>
      <t>: The "Annual Budget" tab is where all the planning happens. Start by going to the "Annual "Budget" tab.</t>
    </r>
  </si>
  <si>
    <r>
      <rPr>
        <b/>
        <sz val="12"/>
        <color theme="1"/>
        <rFont val="Calibri"/>
        <family val="2"/>
        <scheme val="minor"/>
      </rPr>
      <t xml:space="preserve">Step 5 - Contributions: </t>
    </r>
    <r>
      <rPr>
        <sz val="12"/>
        <color theme="1"/>
        <rFont val="Calibri"/>
        <family val="2"/>
        <scheme val="minor"/>
      </rPr>
      <t>The next step is adding your contributions. This includes RRSP savings, emergency fund savings, TFSA, vacation savings, savings for a down payment on a home, etc. Enter these amounts as negatives because they are cash outflows.</t>
    </r>
  </si>
  <si>
    <r>
      <rPr>
        <b/>
        <sz val="12"/>
        <color theme="1"/>
        <rFont val="Calibri"/>
        <family val="2"/>
        <scheme val="minor"/>
      </rPr>
      <t xml:space="preserve">Step 4 - Calculating Taxes: </t>
    </r>
    <r>
      <rPr>
        <sz val="12"/>
        <color theme="1"/>
        <rFont val="Calibri"/>
        <family val="2"/>
        <scheme val="minor"/>
      </rPr>
      <t>After entering all income sources, you must input your tax estimate. If you are a salaried employee, you will simply enter your total payroll deductions (Federal and Provincial Income Tax, CPP, and EI). If you are not a salaried employee and would like to estimate your taxes for the year, I recommend the following website: https://simpletax.ca/calculator. Enter tax estimates as negatives because it is a cash outflow.</t>
    </r>
  </si>
  <si>
    <r>
      <rPr>
        <b/>
        <sz val="12"/>
        <color theme="1"/>
        <rFont val="Calibri"/>
        <family val="2"/>
        <scheme val="minor"/>
      </rPr>
      <t xml:space="preserve">Step 3 - Adding Income Sources: </t>
    </r>
    <r>
      <rPr>
        <sz val="12"/>
        <color theme="1"/>
        <rFont val="Calibri"/>
        <family val="2"/>
        <scheme val="minor"/>
      </rPr>
      <t>Start by entering your income sources (before tax), month by month. If you earn a consistent salary you can copy it through to December. If you are preparing the budget with a partner, be sure to enter their estimated income on another row. On the spreadsheet cash inflows (income and gifts) are positive numbers and cash outflows (contributions, taxes, and other expenses) are negative numbers.</t>
    </r>
  </si>
  <si>
    <r>
      <rPr>
        <b/>
        <sz val="12"/>
        <color theme="1"/>
        <rFont val="Calibri"/>
        <family val="2"/>
        <scheme val="minor"/>
      </rPr>
      <t xml:space="preserve">Step 6 - Expenses: </t>
    </r>
    <r>
      <rPr>
        <sz val="12"/>
        <color theme="1"/>
        <rFont val="Calibri"/>
        <family val="2"/>
        <scheme val="minor"/>
      </rPr>
      <t>Now you can enter your expenses as negative numbers. Remember that some expenses may remain constant throughout the year (i.e. insurance) while others may flucuate (i.e. utilities and/or Christmas gifts). After entering your expenses you will notice the surplus (shortage) at the bottom. If is recommended that you have a small surplus every month to avoid problems in the future.</t>
    </r>
  </si>
  <si>
    <r>
      <rPr>
        <b/>
        <sz val="12"/>
        <color theme="1"/>
        <rFont val="Calibri"/>
        <family val="2"/>
        <scheme val="minor"/>
      </rPr>
      <t xml:space="preserve">Step 7 - Entering Transactions: </t>
    </r>
    <r>
      <rPr>
        <sz val="12"/>
        <color theme="1"/>
        <rFont val="Calibri"/>
        <family val="2"/>
        <scheme val="minor"/>
      </rPr>
      <t>Your Annual Budget is now complete. You can now start entering transacations as they occur. Go to any one of the months to begin entering transactions. On the left you will notice GL code - anytime you earn income or make a payment, you will enter the GL code that corresponds with that account. Be due to enter income, taxes, contributions, and expenses.</t>
    </r>
  </si>
  <si>
    <r>
      <t xml:space="preserve">Step 8 - Comparing to your budget: </t>
    </r>
    <r>
      <rPr>
        <sz val="12"/>
        <color theme="1"/>
        <rFont val="Calibri"/>
        <family val="2"/>
        <scheme val="minor"/>
      </rPr>
      <t xml:space="preserve">At any point you can compare your monthly income/costs to your budgetted amounts on the right hand side of the "months'" tabs. You can also track your progress and adjust any amounts on the "Annual Budget" tab. </t>
    </r>
  </si>
  <si>
    <r>
      <rPr>
        <b/>
        <i/>
        <sz val="12"/>
        <color theme="1"/>
        <rFont val="Calibri"/>
        <family val="2"/>
        <scheme val="minor"/>
      </rPr>
      <t xml:space="preserve">“If you will live like no one else, later you can live like no one else.” </t>
    </r>
    <r>
      <rPr>
        <b/>
        <sz val="12"/>
        <color theme="1"/>
        <rFont val="Calibri"/>
        <family val="2"/>
        <scheme val="minor"/>
      </rPr>
      <t xml:space="preserve">
― Dave Ramsey</t>
    </r>
  </si>
  <si>
    <t>Welcome to my unique budget spreadsheet! Most budgets track your income and expenses and then show you what is left over for saving. This budget aims to differentiate itself by motivating you to "earn, save, and then spend", instead of the other way around. Enjoy!</t>
  </si>
  <si>
    <t>Copyright © 2020 Brandon Murphy.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</si>
</sst>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8" x14ac:knownFonts="1">
    <font>
      <sz val="12"/>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sz val="10"/>
      <color rgb="FF000000"/>
      <name val="Tahoma"/>
      <family val="2"/>
    </font>
    <font>
      <b/>
      <sz val="10"/>
      <color rgb="FF000000"/>
      <name val="Tahoma"/>
      <family val="2"/>
    </font>
    <font>
      <i/>
      <sz val="12"/>
      <color theme="1"/>
      <name val="Calibri"/>
      <family val="2"/>
      <scheme val="minor"/>
    </font>
    <font>
      <sz val="12"/>
      <color theme="2" tint="-0.749992370372631"/>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11">
    <xf numFmtId="0" fontId="0" fillId="0" borderId="0" xfId="0"/>
    <xf numFmtId="0" fontId="0" fillId="0" borderId="0" xfId="0" applyProtection="1">
      <protection locked="0"/>
    </xf>
    <xf numFmtId="0" fontId="0" fillId="0" borderId="0" xfId="0" applyAlignment="1" applyProtection="1">
      <alignment horizontal="center"/>
      <protection locked="0"/>
    </xf>
    <xf numFmtId="164" fontId="0" fillId="0" borderId="0" xfId="1" applyNumberFormat="1" applyFont="1" applyProtection="1">
      <protection locked="0"/>
    </xf>
    <xf numFmtId="164" fontId="2" fillId="0" borderId="6" xfId="1" applyNumberFormat="1" applyFont="1" applyBorder="1" applyProtection="1"/>
    <xf numFmtId="164" fontId="2" fillId="0" borderId="3" xfId="0" applyNumberFormat="1" applyFont="1" applyBorder="1" applyProtection="1"/>
    <xf numFmtId="164" fontId="2" fillId="0" borderId="2" xfId="0" applyNumberFormat="1" applyFont="1" applyBorder="1" applyProtection="1"/>
    <xf numFmtId="0" fontId="0" fillId="0" borderId="0" xfId="0" applyAlignment="1" applyProtection="1">
      <alignment horizontal="center" vertical="center"/>
      <protection locked="0"/>
    </xf>
    <xf numFmtId="164" fontId="0" fillId="6" borderId="1" xfId="1" applyNumberFormat="1" applyFont="1" applyFill="1" applyBorder="1" applyProtection="1">
      <protection locked="0"/>
    </xf>
    <xf numFmtId="164" fontId="0" fillId="6" borderId="3" xfId="1" applyNumberFormat="1" applyFont="1" applyFill="1" applyBorder="1" applyProtection="1"/>
    <xf numFmtId="164" fontId="0" fillId="7" borderId="2" xfId="1" applyNumberFormat="1" applyFont="1" applyFill="1" applyBorder="1" applyProtection="1"/>
    <xf numFmtId="164" fontId="0" fillId="7" borderId="3" xfId="1" applyNumberFormat="1" applyFont="1" applyFill="1" applyBorder="1" applyProtection="1"/>
    <xf numFmtId="0" fontId="3" fillId="5" borderId="7"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0" fillId="6" borderId="9" xfId="0" applyFill="1" applyBorder="1" applyAlignment="1" applyProtection="1">
      <alignment horizontal="center"/>
      <protection locked="0"/>
    </xf>
    <xf numFmtId="0" fontId="2" fillId="6" borderId="0" xfId="0" applyFont="1" applyFill="1" applyBorder="1" applyProtection="1">
      <protection locked="0"/>
    </xf>
    <xf numFmtId="0" fontId="0" fillId="6" borderId="0" xfId="0" applyFill="1" applyBorder="1" applyProtection="1">
      <protection locked="0"/>
    </xf>
    <xf numFmtId="0" fontId="0" fillId="7" borderId="9" xfId="0" applyFill="1" applyBorder="1" applyAlignment="1" applyProtection="1">
      <alignment horizontal="center"/>
      <protection locked="0"/>
    </xf>
    <xf numFmtId="0" fontId="0" fillId="7" borderId="0" xfId="0" applyFill="1" applyBorder="1" applyAlignment="1" applyProtection="1">
      <alignment horizontal="left" indent="1"/>
      <protection locked="0"/>
    </xf>
    <xf numFmtId="164" fontId="0" fillId="7" borderId="0" xfId="1" applyNumberFormat="1" applyFont="1" applyFill="1" applyBorder="1" applyProtection="1">
      <protection locked="0"/>
    </xf>
    <xf numFmtId="164" fontId="0" fillId="7" borderId="0" xfId="1" applyNumberFormat="1" applyFont="1" applyFill="1" applyBorder="1" applyProtection="1"/>
    <xf numFmtId="0" fontId="0" fillId="6" borderId="0" xfId="0" applyFill="1" applyBorder="1" applyAlignment="1" applyProtection="1">
      <alignment horizontal="left" indent="1"/>
      <protection locked="0"/>
    </xf>
    <xf numFmtId="164" fontId="0" fillId="6" borderId="0" xfId="1" applyNumberFormat="1" applyFont="1" applyFill="1" applyBorder="1" applyProtection="1">
      <protection locked="0"/>
    </xf>
    <xf numFmtId="0" fontId="2" fillId="7" borderId="0" xfId="0" applyFont="1" applyFill="1" applyBorder="1" applyAlignment="1" applyProtection="1">
      <alignment horizontal="left"/>
      <protection locked="0"/>
    </xf>
    <xf numFmtId="0" fontId="2" fillId="6" borderId="0" xfId="0" applyFont="1" applyFill="1" applyBorder="1" applyAlignment="1" applyProtection="1">
      <alignment horizontal="left"/>
      <protection locked="0"/>
    </xf>
    <xf numFmtId="0" fontId="0" fillId="6" borderId="0" xfId="0" applyFont="1" applyFill="1" applyBorder="1" applyAlignment="1" applyProtection="1">
      <alignment horizontal="left" indent="1"/>
      <protection locked="0"/>
    </xf>
    <xf numFmtId="0" fontId="0" fillId="7" borderId="0" xfId="0" applyFont="1" applyFill="1" applyBorder="1" applyAlignment="1" applyProtection="1">
      <alignment horizontal="left" indent="1"/>
      <protection locked="0"/>
    </xf>
    <xf numFmtId="0" fontId="2" fillId="7" borderId="0" xfId="0" applyFont="1" applyFill="1" applyBorder="1" applyProtection="1">
      <protection locked="0"/>
    </xf>
    <xf numFmtId="0" fontId="0" fillId="6" borderId="10" xfId="0" applyFill="1" applyBorder="1" applyProtection="1">
      <protection locked="0"/>
    </xf>
    <xf numFmtId="164" fontId="0" fillId="7" borderId="11" xfId="1" applyNumberFormat="1" applyFont="1" applyFill="1" applyBorder="1" applyProtection="1"/>
    <xf numFmtId="164" fontId="0" fillId="6" borderId="11" xfId="1" applyNumberFormat="1" applyFont="1" applyFill="1" applyBorder="1" applyProtection="1"/>
    <xf numFmtId="164" fontId="0" fillId="7" borderId="13" xfId="1" applyNumberFormat="1" applyFont="1" applyFill="1" applyBorder="1" applyProtection="1"/>
    <xf numFmtId="164" fontId="0" fillId="6" borderId="11" xfId="1" applyNumberFormat="1" applyFont="1" applyFill="1" applyBorder="1" applyProtection="1">
      <protection locked="0"/>
    </xf>
    <xf numFmtId="164" fontId="0" fillId="7" borderId="11" xfId="1" applyNumberFormat="1" applyFont="1" applyFill="1" applyBorder="1" applyProtection="1">
      <protection locked="0"/>
    </xf>
    <xf numFmtId="164" fontId="0" fillId="6" borderId="14" xfId="1" applyNumberFormat="1" applyFont="1" applyFill="1" applyBorder="1" applyProtection="1"/>
    <xf numFmtId="164" fontId="0" fillId="7" borderId="14" xfId="1" applyNumberFormat="1" applyFont="1" applyFill="1" applyBorder="1" applyProtection="1"/>
    <xf numFmtId="0" fontId="0" fillId="6" borderId="15" xfId="0" applyFill="1" applyBorder="1" applyProtection="1">
      <protection locked="0"/>
    </xf>
    <xf numFmtId="164" fontId="0" fillId="7" borderId="16" xfId="1" applyNumberFormat="1" applyFont="1" applyFill="1" applyBorder="1" applyProtection="1"/>
    <xf numFmtId="164" fontId="0" fillId="6" borderId="16" xfId="1" applyNumberFormat="1" applyFont="1" applyFill="1" applyBorder="1" applyProtection="1"/>
    <xf numFmtId="164" fontId="0" fillId="7" borderId="18" xfId="1" applyNumberFormat="1" applyFont="1" applyFill="1" applyBorder="1" applyProtection="1"/>
    <xf numFmtId="0" fontId="0" fillId="6" borderId="16" xfId="0" applyFill="1" applyBorder="1" applyProtection="1">
      <protection locked="0"/>
    </xf>
    <xf numFmtId="0" fontId="0" fillId="7" borderId="16" xfId="0" applyFill="1" applyBorder="1" applyProtection="1">
      <protection locked="0"/>
    </xf>
    <xf numFmtId="164" fontId="0" fillId="7" borderId="18" xfId="0" applyNumberFormat="1" applyFill="1" applyBorder="1" applyProtection="1"/>
    <xf numFmtId="164" fontId="0" fillId="6" borderId="12" xfId="1" applyNumberFormat="1" applyFont="1" applyFill="1" applyBorder="1" applyProtection="1">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6" borderId="22" xfId="0" applyFill="1" applyBorder="1" applyAlignment="1" applyProtection="1">
      <alignment horizontal="center"/>
      <protection locked="0"/>
    </xf>
    <xf numFmtId="0" fontId="2" fillId="6" borderId="23" xfId="0" applyFont="1" applyFill="1" applyBorder="1" applyProtection="1">
      <protection locked="0"/>
    </xf>
    <xf numFmtId="0" fontId="0" fillId="0" borderId="0" xfId="0" applyBorder="1" applyAlignment="1" applyProtection="1">
      <alignment horizontal="center"/>
      <protection locked="0"/>
    </xf>
    <xf numFmtId="0" fontId="0" fillId="0" borderId="0" xfId="0" applyBorder="1" applyProtection="1">
      <protection locked="0"/>
    </xf>
    <xf numFmtId="164" fontId="0" fillId="0" borderId="0" xfId="1" applyNumberFormat="1" applyFont="1" applyBorder="1" applyProtection="1">
      <protection locked="0"/>
    </xf>
    <xf numFmtId="0" fontId="3" fillId="4" borderId="11"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0" fillId="0" borderId="11" xfId="0" applyBorder="1" applyAlignment="1" applyProtection="1">
      <alignment horizontal="center"/>
      <protection locked="0"/>
    </xf>
    <xf numFmtId="43" fontId="0" fillId="0" borderId="0" xfId="2" applyFont="1" applyBorder="1" applyProtection="1"/>
    <xf numFmtId="16" fontId="0" fillId="0" borderId="0" xfId="0" applyNumberFormat="1" applyBorder="1" applyProtection="1">
      <protection locked="0"/>
    </xf>
    <xf numFmtId="164" fontId="0" fillId="0" borderId="24" xfId="1" applyNumberFormat="1" applyFont="1" applyBorder="1" applyProtection="1">
      <protection locked="0"/>
    </xf>
    <xf numFmtId="0" fontId="0" fillId="0" borderId="12" xfId="0" applyBorder="1" applyAlignment="1" applyProtection="1">
      <alignment horizontal="center"/>
      <protection locked="0"/>
    </xf>
    <xf numFmtId="0" fontId="0" fillId="0" borderId="1" xfId="0" applyBorder="1" applyProtection="1">
      <protection locked="0"/>
    </xf>
    <xf numFmtId="164" fontId="0" fillId="0" borderId="25" xfId="1" applyNumberFormat="1" applyFont="1" applyBorder="1" applyProtection="1">
      <protection locked="0"/>
    </xf>
    <xf numFmtId="0" fontId="0" fillId="0" borderId="11" xfId="0" applyBorder="1" applyAlignment="1" applyProtection="1">
      <alignment horizontal="center"/>
    </xf>
    <xf numFmtId="0" fontId="0" fillId="0" borderId="0" xfId="0" applyBorder="1" applyAlignment="1" applyProtection="1">
      <alignment horizontal="left" indent="1"/>
    </xf>
    <xf numFmtId="165" fontId="0" fillId="0" borderId="0" xfId="2" applyNumberFormat="1" applyFont="1" applyBorder="1" applyProtection="1"/>
    <xf numFmtId="165" fontId="0" fillId="0" borderId="24" xfId="2" applyNumberFormat="1" applyFont="1" applyBorder="1" applyProtection="1"/>
    <xf numFmtId="165" fontId="0" fillId="0" borderId="25" xfId="2" applyNumberFormat="1" applyFont="1" applyBorder="1" applyProtection="1"/>
    <xf numFmtId="164" fontId="2" fillId="0" borderId="24" xfId="1" applyNumberFormat="1" applyFont="1" applyBorder="1" applyProtection="1"/>
    <xf numFmtId="0" fontId="0" fillId="0" borderId="0" xfId="0" applyFont="1" applyBorder="1" applyAlignment="1" applyProtection="1">
      <alignment horizontal="left" indent="1"/>
    </xf>
    <xf numFmtId="164" fontId="2" fillId="0" borderId="26" xfId="1" applyNumberFormat="1" applyFont="1" applyBorder="1" applyProtection="1"/>
    <xf numFmtId="164" fontId="2" fillId="0" borderId="27" xfId="0" applyNumberFormat="1" applyFont="1" applyBorder="1" applyProtection="1"/>
    <xf numFmtId="164" fontId="2" fillId="0" borderId="29" xfId="0" applyNumberFormat="1" applyFont="1" applyBorder="1" applyProtection="1"/>
    <xf numFmtId="164" fontId="2" fillId="6" borderId="13" xfId="1" applyNumberFormat="1" applyFont="1" applyFill="1" applyBorder="1" applyProtection="1"/>
    <xf numFmtId="164" fontId="2" fillId="6" borderId="2" xfId="1" applyNumberFormat="1" applyFont="1" applyFill="1" applyBorder="1" applyProtection="1"/>
    <xf numFmtId="164" fontId="2" fillId="6" borderId="18" xfId="1" applyNumberFormat="1" applyFont="1" applyFill="1" applyBorder="1" applyProtection="1"/>
    <xf numFmtId="165" fontId="0" fillId="6" borderId="11" xfId="2" applyNumberFormat="1" applyFont="1" applyFill="1" applyBorder="1" applyProtection="1"/>
    <xf numFmtId="165" fontId="0" fillId="6" borderId="16" xfId="2" applyNumberFormat="1" applyFont="1" applyFill="1" applyBorder="1" applyProtection="1"/>
    <xf numFmtId="165" fontId="0" fillId="7" borderId="11" xfId="2" applyNumberFormat="1" applyFont="1" applyFill="1" applyBorder="1" applyProtection="1"/>
    <xf numFmtId="165" fontId="0" fillId="7" borderId="16" xfId="2" applyNumberFormat="1" applyFont="1" applyFill="1" applyBorder="1" applyProtection="1"/>
    <xf numFmtId="165" fontId="0" fillId="6" borderId="12" xfId="2" applyNumberFormat="1" applyFont="1" applyFill="1" applyBorder="1" applyProtection="1"/>
    <xf numFmtId="165" fontId="0" fillId="7" borderId="17" xfId="2" applyNumberFormat="1" applyFont="1" applyFill="1" applyBorder="1" applyProtection="1"/>
    <xf numFmtId="165" fontId="0" fillId="6" borderId="14" xfId="2" applyNumberFormat="1" applyFont="1" applyFill="1" applyBorder="1" applyProtection="1"/>
    <xf numFmtId="165" fontId="0" fillId="6" borderId="19" xfId="2" applyNumberFormat="1" applyFont="1" applyFill="1" applyBorder="1" applyProtection="1"/>
    <xf numFmtId="165" fontId="0" fillId="7" borderId="14" xfId="2" applyNumberFormat="1" applyFont="1" applyFill="1" applyBorder="1" applyProtection="1"/>
    <xf numFmtId="165" fontId="0" fillId="7" borderId="19" xfId="2" applyNumberFormat="1" applyFont="1" applyFill="1" applyBorder="1" applyProtection="1"/>
    <xf numFmtId="0" fontId="7" fillId="0" borderId="0" xfId="0" applyFont="1"/>
    <xf numFmtId="0" fontId="7" fillId="0" borderId="0" xfId="0" applyFont="1" applyProtection="1">
      <protection locked="0"/>
    </xf>
    <xf numFmtId="0" fontId="2" fillId="8" borderId="30" xfId="0" applyFont="1" applyFill="1" applyBorder="1" applyAlignment="1">
      <alignment horizontal="center"/>
    </xf>
    <xf numFmtId="0" fontId="2" fillId="8" borderId="31" xfId="0" applyFont="1" applyFill="1" applyBorder="1" applyAlignment="1">
      <alignment horizontal="center"/>
    </xf>
    <xf numFmtId="0" fontId="2" fillId="8" borderId="32" xfId="0" applyFont="1" applyFill="1" applyBorder="1" applyAlignment="1">
      <alignment horizontal="center"/>
    </xf>
    <xf numFmtId="0" fontId="0" fillId="4" borderId="33" xfId="0" applyFill="1" applyBorder="1" applyAlignment="1">
      <alignment horizontal="left" wrapText="1"/>
    </xf>
    <xf numFmtId="0" fontId="0" fillId="4" borderId="4" xfId="0" applyFill="1" applyBorder="1" applyAlignment="1">
      <alignment horizontal="left" wrapText="1"/>
    </xf>
    <xf numFmtId="0" fontId="0" fillId="4" borderId="19" xfId="0" applyFill="1" applyBorder="1" applyAlignment="1">
      <alignment horizontal="left" wrapText="1"/>
    </xf>
    <xf numFmtId="0" fontId="0" fillId="9" borderId="33" xfId="0" applyFill="1" applyBorder="1" applyAlignment="1">
      <alignment horizontal="left" wrapText="1"/>
    </xf>
    <xf numFmtId="0" fontId="0" fillId="9" borderId="4" xfId="0" applyFill="1" applyBorder="1" applyAlignment="1">
      <alignment horizontal="left" wrapText="1"/>
    </xf>
    <xf numFmtId="0" fontId="0" fillId="9" borderId="19" xfId="0" applyFill="1" applyBorder="1" applyAlignment="1">
      <alignment horizontal="left" wrapText="1"/>
    </xf>
    <xf numFmtId="0" fontId="6" fillId="4" borderId="33" xfId="0" applyFont="1" applyFill="1" applyBorder="1" applyAlignment="1">
      <alignment horizontal="left" wrapText="1"/>
    </xf>
    <xf numFmtId="0" fontId="6" fillId="4" borderId="4" xfId="0" applyFont="1" applyFill="1" applyBorder="1" applyAlignment="1">
      <alignment horizontal="left" wrapText="1"/>
    </xf>
    <xf numFmtId="0" fontId="6" fillId="4" borderId="19" xfId="0" applyFont="1" applyFill="1" applyBorder="1" applyAlignment="1">
      <alignment horizontal="left" wrapText="1"/>
    </xf>
    <xf numFmtId="0" fontId="2" fillId="4" borderId="33" xfId="0" applyFont="1" applyFill="1" applyBorder="1" applyAlignment="1">
      <alignment horizontal="left" wrapText="1"/>
    </xf>
    <xf numFmtId="0" fontId="2" fillId="4" borderId="4" xfId="0" applyFont="1" applyFill="1" applyBorder="1" applyAlignment="1">
      <alignment horizontal="left" wrapText="1"/>
    </xf>
    <xf numFmtId="0" fontId="2" fillId="4" borderId="19" xfId="0" applyFont="1" applyFill="1" applyBorder="1" applyAlignment="1">
      <alignment horizontal="left" wrapText="1"/>
    </xf>
    <xf numFmtId="0" fontId="2" fillId="4" borderId="34" xfId="0" applyFont="1" applyFill="1" applyBorder="1" applyAlignment="1">
      <alignment horizontal="left" wrapText="1"/>
    </xf>
    <xf numFmtId="0" fontId="2" fillId="4" borderId="35" xfId="0" applyFont="1" applyFill="1" applyBorder="1" applyAlignment="1">
      <alignment horizontal="left" wrapText="1"/>
    </xf>
    <xf numFmtId="0" fontId="2" fillId="4" borderId="36" xfId="0" applyFont="1" applyFill="1" applyBorder="1" applyAlignment="1">
      <alignment horizontal="left" wrapText="1"/>
    </xf>
    <xf numFmtId="0" fontId="2" fillId="0" borderId="0" xfId="0" applyFont="1" applyAlignment="1">
      <alignment horizontal="center" wrapText="1"/>
    </xf>
    <xf numFmtId="0" fontId="2" fillId="0" borderId="11"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28" xfId="0" applyFont="1" applyBorder="1" applyAlignment="1" applyProtection="1">
      <alignment horizontal="left"/>
      <protection locked="0"/>
    </xf>
    <xf numFmtId="0" fontId="2" fillId="0" borderId="23" xfId="0" applyFont="1" applyBorder="1" applyAlignment="1" applyProtection="1">
      <alignment horizontal="left"/>
      <protection locked="0"/>
    </xf>
    <xf numFmtId="0" fontId="2" fillId="2" borderId="4"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946727</xdr:colOff>
      <xdr:row>4</xdr:row>
      <xdr:rowOff>34637</xdr:rowOff>
    </xdr:from>
    <xdr:ext cx="184731" cy="264560"/>
    <xdr:sp macro="" textlink="">
      <xdr:nvSpPr>
        <xdr:cNvPr id="2" name="TextBox 1">
          <a:extLst>
            <a:ext uri="{FF2B5EF4-FFF2-40B4-BE49-F238E27FC236}">
              <a16:creationId xmlns:a16="http://schemas.microsoft.com/office/drawing/2014/main" id="{745CD4BB-FE47-B84F-A2D7-944B37BA24AA}"/>
            </a:ext>
          </a:extLst>
        </xdr:cNvPr>
        <xdr:cNvSpPr txBox="1"/>
      </xdr:nvSpPr>
      <xdr:spPr>
        <a:xfrm>
          <a:off x="1916545" y="1062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EECB2-AAC8-834D-8D13-C9D287503B2C}">
  <dimension ref="A1:G36"/>
  <sheetViews>
    <sheetView showGridLines="0" zoomScale="110" zoomScaleNormal="110" workbookViewId="0">
      <selection activeCell="L16" sqref="L16"/>
    </sheetView>
  </sheetViews>
  <sheetFormatPr baseColWidth="10" defaultRowHeight="16" x14ac:dyDescent="0.2"/>
  <cols>
    <col min="2" max="2" width="34" customWidth="1"/>
    <col min="7" max="7" width="11.6640625" customWidth="1"/>
  </cols>
  <sheetData>
    <row r="1" spans="1:7" ht="17" thickBot="1" x14ac:dyDescent="0.25">
      <c r="A1" s="84" t="s">
        <v>92</v>
      </c>
    </row>
    <row r="2" spans="1:7" x14ac:dyDescent="0.2">
      <c r="B2" s="86" t="s">
        <v>81</v>
      </c>
      <c r="C2" s="87"/>
      <c r="D2" s="87"/>
      <c r="E2" s="87"/>
      <c r="F2" s="87"/>
      <c r="G2" s="88"/>
    </row>
    <row r="3" spans="1:7" x14ac:dyDescent="0.2">
      <c r="B3" s="95" t="s">
        <v>91</v>
      </c>
      <c r="C3" s="96"/>
      <c r="D3" s="96"/>
      <c r="E3" s="96"/>
      <c r="F3" s="96"/>
      <c r="G3" s="97"/>
    </row>
    <row r="4" spans="1:7" x14ac:dyDescent="0.2">
      <c r="B4" s="95"/>
      <c r="C4" s="96"/>
      <c r="D4" s="96"/>
      <c r="E4" s="96"/>
      <c r="F4" s="96"/>
      <c r="G4" s="97"/>
    </row>
    <row r="5" spans="1:7" x14ac:dyDescent="0.2">
      <c r="B5" s="95"/>
      <c r="C5" s="96"/>
      <c r="D5" s="96"/>
      <c r="E5" s="96"/>
      <c r="F5" s="96"/>
      <c r="G5" s="97"/>
    </row>
    <row r="6" spans="1:7" x14ac:dyDescent="0.2">
      <c r="B6" s="92" t="s">
        <v>83</v>
      </c>
      <c r="C6" s="93"/>
      <c r="D6" s="93"/>
      <c r="E6" s="93"/>
      <c r="F6" s="93"/>
      <c r="G6" s="94"/>
    </row>
    <row r="7" spans="1:7" x14ac:dyDescent="0.2">
      <c r="B7" s="92"/>
      <c r="C7" s="93"/>
      <c r="D7" s="93"/>
      <c r="E7" s="93"/>
      <c r="F7" s="93"/>
      <c r="G7" s="94"/>
    </row>
    <row r="8" spans="1:7" x14ac:dyDescent="0.2">
      <c r="B8" s="89" t="s">
        <v>82</v>
      </c>
      <c r="C8" s="90"/>
      <c r="D8" s="90"/>
      <c r="E8" s="90"/>
      <c r="F8" s="90"/>
      <c r="G8" s="91"/>
    </row>
    <row r="9" spans="1:7" x14ac:dyDescent="0.2">
      <c r="B9" s="89"/>
      <c r="C9" s="90"/>
      <c r="D9" s="90"/>
      <c r="E9" s="90"/>
      <c r="F9" s="90"/>
      <c r="G9" s="91"/>
    </row>
    <row r="10" spans="1:7" x14ac:dyDescent="0.2">
      <c r="B10" s="89"/>
      <c r="C10" s="90"/>
      <c r="D10" s="90"/>
      <c r="E10" s="90"/>
      <c r="F10" s="90"/>
      <c r="G10" s="91"/>
    </row>
    <row r="11" spans="1:7" x14ac:dyDescent="0.2">
      <c r="B11" s="89"/>
      <c r="C11" s="90"/>
      <c r="D11" s="90"/>
      <c r="E11" s="90"/>
      <c r="F11" s="90"/>
      <c r="G11" s="91"/>
    </row>
    <row r="12" spans="1:7" x14ac:dyDescent="0.2">
      <c r="B12" s="92" t="s">
        <v>86</v>
      </c>
      <c r="C12" s="93"/>
      <c r="D12" s="93"/>
      <c r="E12" s="93"/>
      <c r="F12" s="93"/>
      <c r="G12" s="94"/>
    </row>
    <row r="13" spans="1:7" x14ac:dyDescent="0.2">
      <c r="B13" s="92"/>
      <c r="C13" s="93"/>
      <c r="D13" s="93"/>
      <c r="E13" s="93"/>
      <c r="F13" s="93"/>
      <c r="G13" s="94"/>
    </row>
    <row r="14" spans="1:7" x14ac:dyDescent="0.2">
      <c r="B14" s="92"/>
      <c r="C14" s="93"/>
      <c r="D14" s="93"/>
      <c r="E14" s="93"/>
      <c r="F14" s="93"/>
      <c r="G14" s="94"/>
    </row>
    <row r="15" spans="1:7" x14ac:dyDescent="0.2">
      <c r="B15" s="92"/>
      <c r="C15" s="93"/>
      <c r="D15" s="93"/>
      <c r="E15" s="93"/>
      <c r="F15" s="93"/>
      <c r="G15" s="94"/>
    </row>
    <row r="16" spans="1:7" x14ac:dyDescent="0.2">
      <c r="B16" s="89" t="s">
        <v>85</v>
      </c>
      <c r="C16" s="90"/>
      <c r="D16" s="90"/>
      <c r="E16" s="90"/>
      <c r="F16" s="90"/>
      <c r="G16" s="91"/>
    </row>
    <row r="17" spans="2:7" x14ac:dyDescent="0.2">
      <c r="B17" s="89"/>
      <c r="C17" s="90"/>
      <c r="D17" s="90"/>
      <c r="E17" s="90"/>
      <c r="F17" s="90"/>
      <c r="G17" s="91"/>
    </row>
    <row r="18" spans="2:7" x14ac:dyDescent="0.2">
      <c r="B18" s="89"/>
      <c r="C18" s="90"/>
      <c r="D18" s="90"/>
      <c r="E18" s="90"/>
      <c r="F18" s="90"/>
      <c r="G18" s="91"/>
    </row>
    <row r="19" spans="2:7" x14ac:dyDescent="0.2">
      <c r="B19" s="89"/>
      <c r="C19" s="90"/>
      <c r="D19" s="90"/>
      <c r="E19" s="90"/>
      <c r="F19" s="90"/>
      <c r="G19" s="91"/>
    </row>
    <row r="20" spans="2:7" x14ac:dyDescent="0.2">
      <c r="B20" s="92" t="s">
        <v>84</v>
      </c>
      <c r="C20" s="93"/>
      <c r="D20" s="93"/>
      <c r="E20" s="93"/>
      <c r="F20" s="93"/>
      <c r="G20" s="94"/>
    </row>
    <row r="21" spans="2:7" x14ac:dyDescent="0.2">
      <c r="B21" s="92"/>
      <c r="C21" s="93"/>
      <c r="D21" s="93"/>
      <c r="E21" s="93"/>
      <c r="F21" s="93"/>
      <c r="G21" s="94"/>
    </row>
    <row r="22" spans="2:7" x14ac:dyDescent="0.2">
      <c r="B22" s="92"/>
      <c r="C22" s="93"/>
      <c r="D22" s="93"/>
      <c r="E22" s="93"/>
      <c r="F22" s="93"/>
      <c r="G22" s="94"/>
    </row>
    <row r="23" spans="2:7" x14ac:dyDescent="0.2">
      <c r="B23" s="89" t="s">
        <v>87</v>
      </c>
      <c r="C23" s="90"/>
      <c r="D23" s="90"/>
      <c r="E23" s="90"/>
      <c r="F23" s="90"/>
      <c r="G23" s="91"/>
    </row>
    <row r="24" spans="2:7" x14ac:dyDescent="0.2">
      <c r="B24" s="89"/>
      <c r="C24" s="90"/>
      <c r="D24" s="90"/>
      <c r="E24" s="90"/>
      <c r="F24" s="90"/>
      <c r="G24" s="91"/>
    </row>
    <row r="25" spans="2:7" x14ac:dyDescent="0.2">
      <c r="B25" s="89"/>
      <c r="C25" s="90"/>
      <c r="D25" s="90"/>
      <c r="E25" s="90"/>
      <c r="F25" s="90"/>
      <c r="G25" s="91"/>
    </row>
    <row r="26" spans="2:7" x14ac:dyDescent="0.2">
      <c r="B26" s="89"/>
      <c r="C26" s="90"/>
      <c r="D26" s="90"/>
      <c r="E26" s="90"/>
      <c r="F26" s="90"/>
      <c r="G26" s="91"/>
    </row>
    <row r="27" spans="2:7" x14ac:dyDescent="0.2">
      <c r="B27" s="92" t="s">
        <v>88</v>
      </c>
      <c r="C27" s="93"/>
      <c r="D27" s="93"/>
      <c r="E27" s="93"/>
      <c r="F27" s="93"/>
      <c r="G27" s="94"/>
    </row>
    <row r="28" spans="2:7" x14ac:dyDescent="0.2">
      <c r="B28" s="92"/>
      <c r="C28" s="93"/>
      <c r="D28" s="93"/>
      <c r="E28" s="93"/>
      <c r="F28" s="93"/>
      <c r="G28" s="94"/>
    </row>
    <row r="29" spans="2:7" x14ac:dyDescent="0.2">
      <c r="B29" s="92"/>
      <c r="C29" s="93"/>
      <c r="D29" s="93"/>
      <c r="E29" s="93"/>
      <c r="F29" s="93"/>
      <c r="G29" s="94"/>
    </row>
    <row r="30" spans="2:7" x14ac:dyDescent="0.2">
      <c r="B30" s="92"/>
      <c r="C30" s="93"/>
      <c r="D30" s="93"/>
      <c r="E30" s="93"/>
      <c r="F30" s="93"/>
      <c r="G30" s="94"/>
    </row>
    <row r="31" spans="2:7" x14ac:dyDescent="0.2">
      <c r="B31" s="98" t="s">
        <v>89</v>
      </c>
      <c r="C31" s="99"/>
      <c r="D31" s="99"/>
      <c r="E31" s="99"/>
      <c r="F31" s="99"/>
      <c r="G31" s="100"/>
    </row>
    <row r="32" spans="2:7" x14ac:dyDescent="0.2">
      <c r="B32" s="98"/>
      <c r="C32" s="99"/>
      <c r="D32" s="99"/>
      <c r="E32" s="99"/>
      <c r="F32" s="99"/>
      <c r="G32" s="100"/>
    </row>
    <row r="33" spans="2:7" ht="17" thickBot="1" x14ac:dyDescent="0.25">
      <c r="B33" s="101"/>
      <c r="C33" s="102"/>
      <c r="D33" s="102"/>
      <c r="E33" s="102"/>
      <c r="F33" s="102"/>
      <c r="G33" s="103"/>
    </row>
    <row r="35" spans="2:7" ht="16" customHeight="1" x14ac:dyDescent="0.2">
      <c r="B35" s="104" t="s">
        <v>90</v>
      </c>
      <c r="C35" s="104"/>
      <c r="D35" s="104"/>
      <c r="E35" s="104"/>
      <c r="F35" s="104"/>
      <c r="G35" s="104"/>
    </row>
    <row r="36" spans="2:7" x14ac:dyDescent="0.2">
      <c r="B36" s="104"/>
      <c r="C36" s="104"/>
      <c r="D36" s="104"/>
      <c r="E36" s="104"/>
      <c r="F36" s="104"/>
      <c r="G36" s="104"/>
    </row>
  </sheetData>
  <mergeCells count="11">
    <mergeCell ref="B20:G22"/>
    <mergeCell ref="B23:G26"/>
    <mergeCell ref="B27:G30"/>
    <mergeCell ref="B31:G33"/>
    <mergeCell ref="B35:G36"/>
    <mergeCell ref="B2:G2"/>
    <mergeCell ref="B8:G11"/>
    <mergeCell ref="B12:G15"/>
    <mergeCell ref="B6:G7"/>
    <mergeCell ref="B16:G19"/>
    <mergeCell ref="B3:G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417A2-96E7-7B40-8CD1-2F3637301A86}">
  <dimension ref="A1:L64"/>
  <sheetViews>
    <sheetView topLeftCell="A3" workbookViewId="0">
      <selection activeCell="M13" sqref="M13"/>
    </sheetView>
  </sheetViews>
  <sheetFormatPr baseColWidth="10" defaultColWidth="10.83203125" defaultRowHeight="16" x14ac:dyDescent="0.2"/>
  <cols>
    <col min="1" max="1" width="7.5" style="1" customWidth="1"/>
    <col min="2" max="2" width="9" style="2" customWidth="1"/>
    <col min="3" max="3" width="34.6640625" style="1" customWidth="1"/>
    <col min="4" max="4" width="14.33203125" style="1" customWidth="1"/>
    <col min="5" max="5" width="11.1640625" style="3" bestFit="1" customWidth="1"/>
    <col min="6" max="8" width="10.83203125" style="1"/>
    <col min="9" max="9" width="9" style="1" customWidth="1"/>
    <col min="10" max="10" width="30.5" style="1" customWidth="1"/>
    <col min="11" max="16384" width="10.83203125" style="1"/>
  </cols>
  <sheetData>
    <row r="1" spans="1:12" x14ac:dyDescent="0.2">
      <c r="A1" s="85" t="s">
        <v>92</v>
      </c>
      <c r="B1" s="1"/>
      <c r="E1" s="1"/>
    </row>
    <row r="2" spans="1:12" ht="15" x14ac:dyDescent="0.2">
      <c r="B2" s="109" t="s">
        <v>56</v>
      </c>
      <c r="C2" s="109"/>
      <c r="D2" s="109"/>
      <c r="E2" s="109"/>
      <c r="I2" s="109" t="s">
        <v>55</v>
      </c>
      <c r="J2" s="109"/>
      <c r="K2" s="109"/>
      <c r="L2" s="109"/>
    </row>
    <row r="3" spans="1:12" ht="15.75" thickBot="1" x14ac:dyDescent="0.25">
      <c r="B3" s="110" t="s">
        <v>70</v>
      </c>
      <c r="C3" s="110"/>
      <c r="D3" s="110"/>
      <c r="E3" s="110"/>
      <c r="I3" s="110" t="s">
        <v>70</v>
      </c>
      <c r="J3" s="110"/>
      <c r="K3" s="110"/>
      <c r="L3" s="110"/>
    </row>
    <row r="4" spans="1:12" ht="32" customHeight="1" thickTop="1" x14ac:dyDescent="0.2">
      <c r="B4" s="51" t="s">
        <v>54</v>
      </c>
      <c r="C4" s="52" t="s">
        <v>57</v>
      </c>
      <c r="D4" s="52" t="s">
        <v>58</v>
      </c>
      <c r="E4" s="53" t="s">
        <v>59</v>
      </c>
      <c r="I4" s="51" t="s">
        <v>54</v>
      </c>
      <c r="J4" s="52" t="s">
        <v>57</v>
      </c>
      <c r="K4" s="52" t="s">
        <v>61</v>
      </c>
      <c r="L4" s="53" t="s">
        <v>62</v>
      </c>
    </row>
    <row r="5" spans="1:12" ht="15" x14ac:dyDescent="0.2">
      <c r="B5" s="54"/>
      <c r="C5" s="55">
        <f>IF(B5&gt;0,VLOOKUP(B5,'Annual Budget'!$B$4:$C$47,2,FALSE),)</f>
        <v>0</v>
      </c>
      <c r="D5" s="56"/>
      <c r="E5" s="57"/>
      <c r="I5" s="61">
        <f>'Annual Budget'!B4</f>
        <v>101</v>
      </c>
      <c r="J5" s="62" t="str">
        <f>'Annual Budget'!C4</f>
        <v>Income Source 1</v>
      </c>
      <c r="K5" s="63">
        <f>VLOOKUP(I5,'Annual Budget'!$B$2:$O$49,10,FALSE)</f>
        <v>0</v>
      </c>
      <c r="L5" s="64">
        <f>SUMIF($B$5:$B$63,I5,$E$5:$E$63)</f>
        <v>0</v>
      </c>
    </row>
    <row r="6" spans="1:12" ht="15" x14ac:dyDescent="0.2">
      <c r="B6" s="54"/>
      <c r="C6" s="55">
        <f>IF(B6&gt;0,VLOOKUP(B6,'Annual Budget'!$B$4:$C$47,2,FALSE),)</f>
        <v>0</v>
      </c>
      <c r="D6" s="56"/>
      <c r="E6" s="57"/>
      <c r="I6" s="61">
        <f>'Annual Budget'!B5</f>
        <v>102</v>
      </c>
      <c r="J6" s="62" t="str">
        <f>'Annual Budget'!C5</f>
        <v>Income Source 2</v>
      </c>
      <c r="K6" s="63">
        <f>VLOOKUP(I6,'Annual Budget'!$B$2:$O$49,10,FALSE)</f>
        <v>0</v>
      </c>
      <c r="L6" s="64">
        <f t="shared" ref="L6:L42" si="0">SUMIF($B$5:$B$63,I6,$E$5:$E$63)</f>
        <v>0</v>
      </c>
    </row>
    <row r="7" spans="1:12" ht="15" x14ac:dyDescent="0.2">
      <c r="B7" s="54"/>
      <c r="C7" s="55">
        <f>IF(B7&gt;0,VLOOKUP(B7,'Annual Budget'!$B$4:$C$47,2,FALSE),)</f>
        <v>0</v>
      </c>
      <c r="D7" s="56"/>
      <c r="E7" s="57"/>
      <c r="I7" s="61">
        <f>'Annual Budget'!B6</f>
        <v>103</v>
      </c>
      <c r="J7" s="62" t="str">
        <f>'Annual Budget'!C6</f>
        <v>Interest</v>
      </c>
      <c r="K7" s="63">
        <f>VLOOKUP(I7,'Annual Budget'!$B$2:$O$49,10,FALSE)</f>
        <v>0</v>
      </c>
      <c r="L7" s="64">
        <f t="shared" si="0"/>
        <v>0</v>
      </c>
    </row>
    <row r="8" spans="1:12" ht="15" x14ac:dyDescent="0.2">
      <c r="B8" s="54"/>
      <c r="C8" s="55">
        <f>IF(B8&gt;0,VLOOKUP(B8,'Annual Budget'!$B$4:$C$47,2,FALSE),)</f>
        <v>0</v>
      </c>
      <c r="D8" s="56"/>
      <c r="E8" s="57"/>
      <c r="I8" s="61">
        <f>'Annual Budget'!B7</f>
        <v>104</v>
      </c>
      <c r="J8" s="62" t="str">
        <f>'Annual Budget'!C7</f>
        <v>Gifts</v>
      </c>
      <c r="K8" s="63">
        <f>VLOOKUP(I8,'Annual Budget'!$B$2:$O$49,10,FALSE)</f>
        <v>0</v>
      </c>
      <c r="L8" s="64">
        <f t="shared" si="0"/>
        <v>0</v>
      </c>
    </row>
    <row r="9" spans="1:12" ht="15" x14ac:dyDescent="0.2">
      <c r="B9" s="54"/>
      <c r="C9" s="55">
        <f>IF(B9&gt;0,VLOOKUP(B9,'Annual Budget'!$B$4:$C$47,2,FALSE),)</f>
        <v>0</v>
      </c>
      <c r="D9" s="49"/>
      <c r="E9" s="57"/>
      <c r="I9" s="61">
        <f>'Annual Budget'!B8</f>
        <v>105</v>
      </c>
      <c r="J9" s="62" t="str">
        <f>'Annual Budget'!C8</f>
        <v>Other 2</v>
      </c>
      <c r="K9" s="63">
        <f>VLOOKUP(I9,'Annual Budget'!$B$2:$O$49,10,FALSE)</f>
        <v>0</v>
      </c>
      <c r="L9" s="64">
        <f t="shared" si="0"/>
        <v>0</v>
      </c>
    </row>
    <row r="10" spans="1:12" ht="15" x14ac:dyDescent="0.2">
      <c r="B10" s="54"/>
      <c r="C10" s="55">
        <f>IF(B10&gt;0,VLOOKUP(B10,'Annual Budget'!$B$4:$C$47,2,FALSE),)</f>
        <v>0</v>
      </c>
      <c r="D10" s="49"/>
      <c r="E10" s="57"/>
      <c r="I10" s="61">
        <f>'Annual Budget'!B9</f>
        <v>106</v>
      </c>
      <c r="J10" s="62" t="str">
        <f>'Annual Budget'!C9</f>
        <v>Other 3</v>
      </c>
      <c r="K10" s="63">
        <f>VLOOKUP(I10,'Annual Budget'!$B$2:$O$49,10,FALSE)</f>
        <v>0</v>
      </c>
      <c r="L10" s="64">
        <f t="shared" si="0"/>
        <v>0</v>
      </c>
    </row>
    <row r="11" spans="1:12" ht="15" x14ac:dyDescent="0.2">
      <c r="B11" s="54"/>
      <c r="C11" s="55">
        <f>IF(B11&gt;0,VLOOKUP(B11,'Annual Budget'!$B$4:$C$47,2,FALSE),)</f>
        <v>0</v>
      </c>
      <c r="D11" s="49"/>
      <c r="E11" s="57"/>
      <c r="I11" s="61">
        <f>'Annual Budget'!B11</f>
        <v>107</v>
      </c>
      <c r="J11" s="62" t="str">
        <f>'Annual Budget'!C11</f>
        <v>Tax Estimate</v>
      </c>
      <c r="K11" s="63">
        <f>VLOOKUP(I11,'Annual Budget'!$B$2:$O$49,10,FALSE)</f>
        <v>0</v>
      </c>
      <c r="L11" s="65">
        <f t="shared" si="0"/>
        <v>0</v>
      </c>
    </row>
    <row r="12" spans="1:12" ht="15" x14ac:dyDescent="0.2">
      <c r="B12" s="54"/>
      <c r="C12" s="55">
        <f>IF(B12&gt;0,VLOOKUP(B12,'Annual Budget'!$B$4:$C$47,2,FALSE),)</f>
        <v>0</v>
      </c>
      <c r="D12" s="49"/>
      <c r="E12" s="57"/>
      <c r="I12" s="105" t="s">
        <v>63</v>
      </c>
      <c r="J12" s="106"/>
      <c r="K12" s="4">
        <f>SUM(K5:K11)</f>
        <v>0</v>
      </c>
      <c r="L12" s="66">
        <f>SUM(L5:L11)</f>
        <v>0</v>
      </c>
    </row>
    <row r="13" spans="1:12" ht="15" x14ac:dyDescent="0.2">
      <c r="B13" s="54"/>
      <c r="C13" s="55">
        <f>IF(B13&gt;0,VLOOKUP(B13,'Annual Budget'!$B$4:$C$47,2,FALSE),)</f>
        <v>0</v>
      </c>
      <c r="D13" s="49"/>
      <c r="E13" s="57"/>
      <c r="I13" s="61">
        <f>'Annual Budget'!B15</f>
        <v>201</v>
      </c>
      <c r="J13" s="67" t="str">
        <f>'Annual Budget'!C15</f>
        <v>Emergency Fund</v>
      </c>
      <c r="K13" s="63">
        <f>VLOOKUP(I13,'Annual Budget'!$B$2:$O$49,10,FALSE)</f>
        <v>0</v>
      </c>
      <c r="L13" s="64">
        <f t="shared" si="0"/>
        <v>0</v>
      </c>
    </row>
    <row r="14" spans="1:12" ht="15" x14ac:dyDescent="0.2">
      <c r="B14" s="54"/>
      <c r="C14" s="55">
        <f>IF(B14&gt;0,VLOOKUP(B14,'Annual Budget'!$B$4:$C$47,2,FALSE),)</f>
        <v>0</v>
      </c>
      <c r="D14" s="49"/>
      <c r="E14" s="57"/>
      <c r="I14" s="61">
        <f>'Annual Budget'!B16</f>
        <v>202</v>
      </c>
      <c r="J14" s="67" t="str">
        <f>'Annual Budget'!C16</f>
        <v>RRSP 1</v>
      </c>
      <c r="K14" s="63">
        <f>VLOOKUP(I14,'Annual Budget'!$B$2:$O$49,10,FALSE)</f>
        <v>0</v>
      </c>
      <c r="L14" s="64">
        <f t="shared" si="0"/>
        <v>0</v>
      </c>
    </row>
    <row r="15" spans="1:12" ht="15" x14ac:dyDescent="0.2">
      <c r="B15" s="54"/>
      <c r="C15" s="55">
        <f>IF(B15&gt;0,VLOOKUP(B15,'Annual Budget'!$B$4:$C$47,2,FALSE),)</f>
        <v>0</v>
      </c>
      <c r="D15" s="49"/>
      <c r="E15" s="57"/>
      <c r="I15" s="61">
        <f>'Annual Budget'!B17</f>
        <v>203</v>
      </c>
      <c r="J15" s="67" t="str">
        <f>'Annual Budget'!C17</f>
        <v>RRSP 2</v>
      </c>
      <c r="K15" s="63">
        <f>VLOOKUP(I15,'Annual Budget'!$B$2:$O$49,10,FALSE)</f>
        <v>0</v>
      </c>
      <c r="L15" s="64">
        <f t="shared" si="0"/>
        <v>0</v>
      </c>
    </row>
    <row r="16" spans="1:12" ht="15" x14ac:dyDescent="0.2">
      <c r="B16" s="54"/>
      <c r="C16" s="55">
        <f>IF(B16&gt;0,VLOOKUP(B16,'Annual Budget'!$B$4:$C$47,2,FALSE),)</f>
        <v>0</v>
      </c>
      <c r="D16" s="49"/>
      <c r="E16" s="57"/>
      <c r="I16" s="61">
        <f>'Annual Budget'!B18</f>
        <v>204</v>
      </c>
      <c r="J16" s="67" t="str">
        <f>'Annual Budget'!C18</f>
        <v>TFSA 1</v>
      </c>
      <c r="K16" s="63">
        <f>VLOOKUP(I16,'Annual Budget'!$B$2:$O$49,10,FALSE)</f>
        <v>0</v>
      </c>
      <c r="L16" s="64">
        <f t="shared" si="0"/>
        <v>0</v>
      </c>
    </row>
    <row r="17" spans="2:12" ht="15" x14ac:dyDescent="0.2">
      <c r="B17" s="54"/>
      <c r="C17" s="55">
        <f>IF(B17&gt;0,VLOOKUP(B17,'Annual Budget'!$B$4:$C$47,2,FALSE),)</f>
        <v>0</v>
      </c>
      <c r="D17" s="49"/>
      <c r="E17" s="57"/>
      <c r="I17" s="61">
        <f>'Annual Budget'!B19</f>
        <v>205</v>
      </c>
      <c r="J17" s="67" t="str">
        <f>'Annual Budget'!C19</f>
        <v>TFSA 2</v>
      </c>
      <c r="K17" s="63">
        <f>VLOOKUP(I17,'Annual Budget'!$B$2:$O$49,10,FALSE)</f>
        <v>0</v>
      </c>
      <c r="L17" s="64">
        <f t="shared" si="0"/>
        <v>0</v>
      </c>
    </row>
    <row r="18" spans="2:12" ht="15" x14ac:dyDescent="0.2">
      <c r="B18" s="54"/>
      <c r="C18" s="55">
        <f>IF(B18&gt;0,VLOOKUP(B18,'Annual Budget'!$B$4:$C$47,2,FALSE),)</f>
        <v>0</v>
      </c>
      <c r="D18" s="49"/>
      <c r="E18" s="57"/>
      <c r="I18" s="61">
        <f>'Annual Budget'!B20</f>
        <v>206</v>
      </c>
      <c r="J18" s="67" t="str">
        <f>'Annual Budget'!C20</f>
        <v>Saving 1</v>
      </c>
      <c r="K18" s="63">
        <f>VLOOKUP(I18,'Annual Budget'!$B$2:$O$49,10,FALSE)</f>
        <v>0</v>
      </c>
      <c r="L18" s="64">
        <f t="shared" si="0"/>
        <v>0</v>
      </c>
    </row>
    <row r="19" spans="2:12" ht="15" x14ac:dyDescent="0.2">
      <c r="B19" s="54"/>
      <c r="C19" s="55">
        <f>IF(B19&gt;0,VLOOKUP(B19,'Annual Budget'!$B$4:$C$47,2,FALSE),)</f>
        <v>0</v>
      </c>
      <c r="D19" s="49"/>
      <c r="E19" s="57"/>
      <c r="I19" s="61">
        <f>'Annual Budget'!B21</f>
        <v>207</v>
      </c>
      <c r="J19" s="67" t="str">
        <f>'Annual Budget'!C21</f>
        <v>Saving 2</v>
      </c>
      <c r="K19" s="63">
        <f>VLOOKUP(I19,'Annual Budget'!$B$2:$O$49,10,FALSE)</f>
        <v>0</v>
      </c>
      <c r="L19" s="64">
        <f t="shared" si="0"/>
        <v>0</v>
      </c>
    </row>
    <row r="20" spans="2:12" ht="15" x14ac:dyDescent="0.2">
      <c r="B20" s="54"/>
      <c r="C20" s="55">
        <f>IF(B20&gt;0,VLOOKUP(B20,'Annual Budget'!$B$4:$C$47,2,FALSE),)</f>
        <v>0</v>
      </c>
      <c r="D20" s="49"/>
      <c r="E20" s="57"/>
      <c r="I20" s="61">
        <f>'Annual Budget'!B22</f>
        <v>208</v>
      </c>
      <c r="J20" s="67" t="str">
        <f>'Annual Budget'!C22</f>
        <v>Saving 3</v>
      </c>
      <c r="K20" s="63">
        <f>VLOOKUP(I20,'Annual Budget'!$B$2:$O$49,10,FALSE)</f>
        <v>0</v>
      </c>
      <c r="L20" s="64">
        <f t="shared" si="0"/>
        <v>0</v>
      </c>
    </row>
    <row r="21" spans="2:12" ht="15" x14ac:dyDescent="0.2">
      <c r="B21" s="54"/>
      <c r="C21" s="55">
        <f>IF(B21&gt;0,VLOOKUP(B21,'Annual Budget'!$B$4:$C$47,2,FALSE),)</f>
        <v>0</v>
      </c>
      <c r="D21" s="49"/>
      <c r="E21" s="57"/>
      <c r="I21" s="105" t="s">
        <v>64</v>
      </c>
      <c r="J21" s="106"/>
      <c r="K21" s="4">
        <f>SUM(K12:K20)</f>
        <v>0</v>
      </c>
      <c r="L21" s="68">
        <f>SUM(L12:L20)</f>
        <v>0</v>
      </c>
    </row>
    <row r="22" spans="2:12" ht="15" x14ac:dyDescent="0.2">
      <c r="B22" s="54"/>
      <c r="C22" s="55">
        <f>IF(B22&gt;0,VLOOKUP(B22,'Annual Budget'!$B$4:$C$47,2,FALSE),)</f>
        <v>0</v>
      </c>
      <c r="D22" s="49"/>
      <c r="E22" s="57"/>
      <c r="I22" s="61">
        <f>'Annual Budget'!B27</f>
        <v>301</v>
      </c>
      <c r="J22" s="62" t="str">
        <f>'Annual Budget'!C27</f>
        <v>Rent</v>
      </c>
      <c r="K22" s="63">
        <f>VLOOKUP(I22,'Annual Budget'!$B$2:$O$49,10,FALSE)</f>
        <v>0</v>
      </c>
      <c r="L22" s="64">
        <f t="shared" si="0"/>
        <v>0</v>
      </c>
    </row>
    <row r="23" spans="2:12" ht="15" x14ac:dyDescent="0.2">
      <c r="B23" s="54"/>
      <c r="C23" s="55">
        <f>IF(B23&gt;0,VLOOKUP(B23,'Annual Budget'!$B$4:$C$47,2,FALSE),)</f>
        <v>0</v>
      </c>
      <c r="D23" s="49"/>
      <c r="E23" s="57"/>
      <c r="I23" s="61">
        <f>'Annual Budget'!B28</f>
        <v>302</v>
      </c>
      <c r="J23" s="62" t="str">
        <f>'Annual Budget'!C28</f>
        <v>Mortgage</v>
      </c>
      <c r="K23" s="63">
        <f>VLOOKUP(I23,'Annual Budget'!$B$2:$O$49,10,FALSE)</f>
        <v>0</v>
      </c>
      <c r="L23" s="64">
        <f>SUMIF($B$5:$B$63,I23,$E$5:$E$63)</f>
        <v>0</v>
      </c>
    </row>
    <row r="24" spans="2:12" ht="15" x14ac:dyDescent="0.2">
      <c r="B24" s="54"/>
      <c r="C24" s="55">
        <f>IF(B24&gt;0,VLOOKUP(B24,'Annual Budget'!$B$4:$C$47,2,FALSE),)</f>
        <v>0</v>
      </c>
      <c r="D24" s="49"/>
      <c r="E24" s="57"/>
      <c r="I24" s="61">
        <f>'Annual Budget'!B29</f>
        <v>303</v>
      </c>
      <c r="J24" s="62" t="str">
        <f>'Annual Budget'!C29</f>
        <v>Utility 1</v>
      </c>
      <c r="K24" s="63">
        <f>VLOOKUP(I24,'Annual Budget'!$B$2:$O$49,10,FALSE)</f>
        <v>0</v>
      </c>
      <c r="L24" s="64">
        <f t="shared" si="0"/>
        <v>0</v>
      </c>
    </row>
    <row r="25" spans="2:12" ht="15" x14ac:dyDescent="0.2">
      <c r="B25" s="54"/>
      <c r="C25" s="55">
        <f>IF(B25&gt;0,VLOOKUP(B25,'Annual Budget'!$B$4:$C$47,2,FALSE),)</f>
        <v>0</v>
      </c>
      <c r="D25" s="49"/>
      <c r="E25" s="57"/>
      <c r="I25" s="61">
        <f>'Annual Budget'!B30</f>
        <v>304</v>
      </c>
      <c r="J25" s="62" t="str">
        <f>'Annual Budget'!C30</f>
        <v>Utility 2</v>
      </c>
      <c r="K25" s="63">
        <f>VLOOKUP(I25,'Annual Budget'!$B$2:$O$49,10,FALSE)</f>
        <v>0</v>
      </c>
      <c r="L25" s="64">
        <f t="shared" si="0"/>
        <v>0</v>
      </c>
    </row>
    <row r="26" spans="2:12" ht="15" x14ac:dyDescent="0.2">
      <c r="B26" s="54"/>
      <c r="C26" s="55">
        <f>IF(B26&gt;0,VLOOKUP(B26,'Annual Budget'!$B$4:$C$47,2,FALSE),)</f>
        <v>0</v>
      </c>
      <c r="D26" s="49"/>
      <c r="E26" s="57"/>
      <c r="I26" s="61">
        <f>'Annual Budget'!B31</f>
        <v>305</v>
      </c>
      <c r="J26" s="62" t="str">
        <f>'Annual Budget'!C31</f>
        <v>Utility 3</v>
      </c>
      <c r="K26" s="63">
        <f>VLOOKUP(I26,'Annual Budget'!$B$2:$O$49,10,FALSE)</f>
        <v>0</v>
      </c>
      <c r="L26" s="64">
        <f t="shared" si="0"/>
        <v>0</v>
      </c>
    </row>
    <row r="27" spans="2:12" ht="15" x14ac:dyDescent="0.2">
      <c r="B27" s="54"/>
      <c r="C27" s="55">
        <f>IF(B27&gt;0,VLOOKUP(B27,'Annual Budget'!$B$4:$C$47,2,FALSE),)</f>
        <v>0</v>
      </c>
      <c r="D27" s="49"/>
      <c r="E27" s="57"/>
      <c r="I27" s="61">
        <f>'Annual Budget'!B32</f>
        <v>306</v>
      </c>
      <c r="J27" s="62" t="str">
        <f>'Annual Budget'!C32</f>
        <v>Fuel</v>
      </c>
      <c r="K27" s="63">
        <f>VLOOKUP(I27,'Annual Budget'!$B$2:$O$49,10,FALSE)</f>
        <v>0</v>
      </c>
      <c r="L27" s="64">
        <f t="shared" si="0"/>
        <v>0</v>
      </c>
    </row>
    <row r="28" spans="2:12" ht="15" x14ac:dyDescent="0.2">
      <c r="B28" s="54"/>
      <c r="C28" s="55">
        <f>IF(B28&gt;0,VLOOKUP(B28,'Annual Budget'!$B$4:$C$47,2,FALSE),)</f>
        <v>0</v>
      </c>
      <c r="D28" s="49"/>
      <c r="E28" s="57"/>
      <c r="I28" s="61">
        <f>'Annual Budget'!B33</f>
        <v>307</v>
      </c>
      <c r="J28" s="62" t="str">
        <f>'Annual Budget'!C33</f>
        <v>Groceries</v>
      </c>
      <c r="K28" s="63">
        <f>VLOOKUP(I28,'Annual Budget'!$B$2:$O$49,10,FALSE)</f>
        <v>0</v>
      </c>
      <c r="L28" s="64">
        <f t="shared" si="0"/>
        <v>0</v>
      </c>
    </row>
    <row r="29" spans="2:12" ht="15" x14ac:dyDescent="0.2">
      <c r="B29" s="54"/>
      <c r="C29" s="55">
        <f>IF(B29&gt;0,VLOOKUP(B29,'Annual Budget'!$B$4:$C$47,2,FALSE),)</f>
        <v>0</v>
      </c>
      <c r="D29" s="49"/>
      <c r="E29" s="57"/>
      <c r="I29" s="61">
        <f>'Annual Budget'!B34</f>
        <v>308</v>
      </c>
      <c r="J29" s="62" t="str">
        <f>'Annual Budget'!C34</f>
        <v>Restuarantes</v>
      </c>
      <c r="K29" s="63">
        <f>VLOOKUP(I29,'Annual Budget'!$B$2:$O$49,10,FALSE)</f>
        <v>0</v>
      </c>
      <c r="L29" s="64">
        <f t="shared" si="0"/>
        <v>0</v>
      </c>
    </row>
    <row r="30" spans="2:12" ht="15" x14ac:dyDescent="0.2">
      <c r="B30" s="54"/>
      <c r="C30" s="55">
        <f>IF(B30&gt;0,VLOOKUP(B30,'Annual Budget'!$B$4:$C$47,2,FALSE),)</f>
        <v>0</v>
      </c>
      <c r="D30" s="49"/>
      <c r="E30" s="57"/>
      <c r="I30" s="61">
        <f>'Annual Budget'!B35</f>
        <v>309</v>
      </c>
      <c r="J30" s="62" t="str">
        <f>'Annual Budget'!C35</f>
        <v>Gifts</v>
      </c>
      <c r="K30" s="63">
        <f>VLOOKUP(I30,'Annual Budget'!$B$2:$O$49,10,FALSE)</f>
        <v>0</v>
      </c>
      <c r="L30" s="64">
        <f t="shared" si="0"/>
        <v>0</v>
      </c>
    </row>
    <row r="31" spans="2:12" ht="15" x14ac:dyDescent="0.2">
      <c r="B31" s="54"/>
      <c r="C31" s="55">
        <f>IF(B31&gt;0,VLOOKUP(B31,'Annual Budget'!$B$4:$C$47,2,FALSE),)</f>
        <v>0</v>
      </c>
      <c r="D31" s="49"/>
      <c r="E31" s="57"/>
      <c r="I31" s="61">
        <f>'Annual Budget'!B36</f>
        <v>310</v>
      </c>
      <c r="J31" s="62" t="str">
        <f>'Annual Budget'!C36</f>
        <v>Phone 1</v>
      </c>
      <c r="K31" s="63">
        <f>VLOOKUP(I31,'Annual Budget'!$B$2:$O$49,10,FALSE)</f>
        <v>0</v>
      </c>
      <c r="L31" s="64">
        <f t="shared" si="0"/>
        <v>0</v>
      </c>
    </row>
    <row r="32" spans="2:12" ht="15" x14ac:dyDescent="0.2">
      <c r="B32" s="54"/>
      <c r="C32" s="55">
        <f>IF(B32&gt;0,VLOOKUP(B32,'Annual Budget'!$B$4:$C$47,2,FALSE),)</f>
        <v>0</v>
      </c>
      <c r="D32" s="49"/>
      <c r="E32" s="57"/>
      <c r="I32" s="61">
        <f>'Annual Budget'!B37</f>
        <v>311</v>
      </c>
      <c r="J32" s="62" t="str">
        <f>'Annual Budget'!C37</f>
        <v>Phone 2</v>
      </c>
      <c r="K32" s="63">
        <f>VLOOKUP(I32,'Annual Budget'!$B$2:$O$49,10,FALSE)</f>
        <v>0</v>
      </c>
      <c r="L32" s="64">
        <f t="shared" si="0"/>
        <v>0</v>
      </c>
    </row>
    <row r="33" spans="2:12" ht="15" x14ac:dyDescent="0.2">
      <c r="B33" s="54"/>
      <c r="C33" s="55">
        <f>IF(B33&gt;0,VLOOKUP(B33,'Annual Budget'!$B$4:$C$47,2,FALSE),)</f>
        <v>0</v>
      </c>
      <c r="D33" s="49"/>
      <c r="E33" s="57"/>
      <c r="I33" s="61">
        <f>'Annual Budget'!B38</f>
        <v>312</v>
      </c>
      <c r="J33" s="62" t="str">
        <f>'Annual Budget'!C38</f>
        <v>Vehicle maintenance</v>
      </c>
      <c r="K33" s="63">
        <f>VLOOKUP(I33,'Annual Budget'!$B$2:$O$49,10,FALSE)</f>
        <v>0</v>
      </c>
      <c r="L33" s="64">
        <f t="shared" si="0"/>
        <v>0</v>
      </c>
    </row>
    <row r="34" spans="2:12" ht="15" x14ac:dyDescent="0.2">
      <c r="B34" s="54"/>
      <c r="C34" s="55">
        <f>IF(B34&gt;0,VLOOKUP(B34,'Annual Budget'!$B$4:$C$47,2,FALSE),)</f>
        <v>0</v>
      </c>
      <c r="D34" s="49"/>
      <c r="E34" s="57"/>
      <c r="I34" s="61">
        <f>'Annual Budget'!B39</f>
        <v>313</v>
      </c>
      <c r="J34" s="62" t="str">
        <f>'Annual Budget'!C39</f>
        <v>Home repairs</v>
      </c>
      <c r="K34" s="63">
        <f>VLOOKUP(I34,'Annual Budget'!$B$2:$O$49,10,FALSE)</f>
        <v>0</v>
      </c>
      <c r="L34" s="64">
        <f t="shared" si="0"/>
        <v>0</v>
      </c>
    </row>
    <row r="35" spans="2:12" ht="15" x14ac:dyDescent="0.2">
      <c r="B35" s="54"/>
      <c r="C35" s="55">
        <f>IF(B35&gt;0,VLOOKUP(B35,'Annual Budget'!$B$4:$C$47,2,FALSE),)</f>
        <v>0</v>
      </c>
      <c r="D35" s="49"/>
      <c r="E35" s="57"/>
      <c r="I35" s="61">
        <f>'Annual Budget'!B40</f>
        <v>314</v>
      </c>
      <c r="J35" s="62" t="str">
        <f>'Annual Budget'!C40</f>
        <v>Gym membership</v>
      </c>
      <c r="K35" s="63">
        <f>VLOOKUP(I35,'Annual Budget'!$B$2:$O$49,10,FALSE)</f>
        <v>0</v>
      </c>
      <c r="L35" s="64">
        <f t="shared" si="0"/>
        <v>0</v>
      </c>
    </row>
    <row r="36" spans="2:12" ht="15" x14ac:dyDescent="0.2">
      <c r="B36" s="54"/>
      <c r="C36" s="55">
        <f>IF(B36&gt;0,VLOOKUP(B36,'Annual Budget'!$B$4:$C$47,2,FALSE),)</f>
        <v>0</v>
      </c>
      <c r="D36" s="49"/>
      <c r="E36" s="57"/>
      <c r="I36" s="61">
        <f>'Annual Budget'!B41</f>
        <v>315</v>
      </c>
      <c r="J36" s="62" t="str">
        <f>'Annual Budget'!C41</f>
        <v>Entertainment</v>
      </c>
      <c r="K36" s="63">
        <f>VLOOKUP(I36,'Annual Budget'!$B$2:$O$49,10,FALSE)</f>
        <v>0</v>
      </c>
      <c r="L36" s="64">
        <f t="shared" si="0"/>
        <v>0</v>
      </c>
    </row>
    <row r="37" spans="2:12" ht="15" x14ac:dyDescent="0.2">
      <c r="B37" s="54"/>
      <c r="C37" s="55">
        <f>IF(B37&gt;0,VLOOKUP(B37,'Annual Budget'!$B$4:$C$47,2,FALSE),)</f>
        <v>0</v>
      </c>
      <c r="D37" s="49"/>
      <c r="E37" s="57"/>
      <c r="I37" s="61">
        <f>'Annual Budget'!B42</f>
        <v>316</v>
      </c>
      <c r="J37" s="62" t="str">
        <f>'Annual Budget'!C42</f>
        <v>Travel</v>
      </c>
      <c r="K37" s="63">
        <f>VLOOKUP(I37,'Annual Budget'!$B$2:$O$49,10,FALSE)</f>
        <v>0</v>
      </c>
      <c r="L37" s="64">
        <f t="shared" si="0"/>
        <v>0</v>
      </c>
    </row>
    <row r="38" spans="2:12" ht="15" x14ac:dyDescent="0.2">
      <c r="B38" s="54"/>
      <c r="C38" s="55">
        <f>IF(B38&gt;0,VLOOKUP(B38,'Annual Budget'!$B$4:$C$47,2,FALSE),)</f>
        <v>0</v>
      </c>
      <c r="D38" s="49"/>
      <c r="E38" s="57"/>
      <c r="I38" s="61">
        <f>'Annual Budget'!B43</f>
        <v>317</v>
      </c>
      <c r="J38" s="62" t="str">
        <f>'Annual Budget'!C43</f>
        <v>Other expense 1</v>
      </c>
      <c r="K38" s="63">
        <f>VLOOKUP(I38,'Annual Budget'!$B$2:$O$49,10,FALSE)</f>
        <v>0</v>
      </c>
      <c r="L38" s="64">
        <f t="shared" si="0"/>
        <v>0</v>
      </c>
    </row>
    <row r="39" spans="2:12" ht="15" x14ac:dyDescent="0.2">
      <c r="B39" s="54"/>
      <c r="C39" s="55">
        <f>IF(B39&gt;0,VLOOKUP(B39,'Annual Budget'!$B$4:$C$47,2,FALSE),)</f>
        <v>0</v>
      </c>
      <c r="D39" s="49"/>
      <c r="E39" s="57"/>
      <c r="I39" s="61">
        <f>'Annual Budget'!B44</f>
        <v>318</v>
      </c>
      <c r="J39" s="62" t="str">
        <f>'Annual Budget'!C44</f>
        <v>Other expense 2</v>
      </c>
      <c r="K39" s="63">
        <f>VLOOKUP(I39,'Annual Budget'!$B$2:$O$49,10,FALSE)</f>
        <v>0</v>
      </c>
      <c r="L39" s="64">
        <f t="shared" si="0"/>
        <v>0</v>
      </c>
    </row>
    <row r="40" spans="2:12" ht="15" x14ac:dyDescent="0.2">
      <c r="B40" s="54"/>
      <c r="C40" s="55">
        <f>IF(B40&gt;0,VLOOKUP(B40,'Annual Budget'!$B$4:$C$47,2,FALSE),)</f>
        <v>0</v>
      </c>
      <c r="D40" s="49"/>
      <c r="E40" s="57"/>
      <c r="I40" s="61">
        <f>'Annual Budget'!B45</f>
        <v>319</v>
      </c>
      <c r="J40" s="62" t="str">
        <f>'Annual Budget'!C45</f>
        <v>Other expense 3</v>
      </c>
      <c r="K40" s="63">
        <f>VLOOKUP(I40,'Annual Budget'!$B$2:$O$49,10,FALSE)</f>
        <v>0</v>
      </c>
      <c r="L40" s="64">
        <f t="shared" si="0"/>
        <v>0</v>
      </c>
    </row>
    <row r="41" spans="2:12" ht="15" x14ac:dyDescent="0.2">
      <c r="B41" s="54"/>
      <c r="C41" s="55">
        <f>IF(B41&gt;0,VLOOKUP(B41,'Annual Budget'!$B$4:$C$47,2,FALSE),)</f>
        <v>0</v>
      </c>
      <c r="D41" s="49"/>
      <c r="E41" s="57"/>
      <c r="I41" s="61">
        <f>'Annual Budget'!B46</f>
        <v>320</v>
      </c>
      <c r="J41" s="62" t="str">
        <f>'Annual Budget'!C46</f>
        <v>Other expense 4</v>
      </c>
      <c r="K41" s="63">
        <f>VLOOKUP(I41,'Annual Budget'!$B$2:$O$49,10,FALSE)</f>
        <v>0</v>
      </c>
      <c r="L41" s="64">
        <f t="shared" si="0"/>
        <v>0</v>
      </c>
    </row>
    <row r="42" spans="2:12" ht="15" x14ac:dyDescent="0.2">
      <c r="B42" s="54"/>
      <c r="C42" s="55">
        <f>IF(B42&gt;0,VLOOKUP(B42,'Annual Budget'!$B$4:$C$47,2,FALSE),)</f>
        <v>0</v>
      </c>
      <c r="D42" s="49"/>
      <c r="E42" s="57"/>
      <c r="I42" s="61">
        <f>'Annual Budget'!B47</f>
        <v>321</v>
      </c>
      <c r="J42" s="62" t="str">
        <f>'Annual Budget'!C47</f>
        <v>Other expense 5</v>
      </c>
      <c r="K42" s="63">
        <f>VLOOKUP(I42,'Annual Budget'!$B$2:$O$49,10,FALSE)</f>
        <v>0</v>
      </c>
      <c r="L42" s="64">
        <f t="shared" si="0"/>
        <v>0</v>
      </c>
    </row>
    <row r="43" spans="2:12" ht="15" x14ac:dyDescent="0.2">
      <c r="B43" s="54"/>
      <c r="C43" s="55">
        <f>IF(B43&gt;0,VLOOKUP(B43,'Annual Budget'!$B$4:$C$47,2,FALSE),)</f>
        <v>0</v>
      </c>
      <c r="D43" s="49"/>
      <c r="E43" s="57"/>
      <c r="I43" s="105" t="s">
        <v>52</v>
      </c>
      <c r="J43" s="106"/>
      <c r="K43" s="5">
        <f>SUM(K22:K42)</f>
        <v>0</v>
      </c>
      <c r="L43" s="69">
        <f>SUM(L22:L42)</f>
        <v>0</v>
      </c>
    </row>
    <row r="44" spans="2:12" ht="15.75" thickBot="1" x14ac:dyDescent="0.25">
      <c r="B44" s="54"/>
      <c r="C44" s="55">
        <f>IF(B44&gt;0,VLOOKUP(B44,'Annual Budget'!$B$4:$C$47,2,FALSE),)</f>
        <v>0</v>
      </c>
      <c r="D44" s="49"/>
      <c r="E44" s="57"/>
      <c r="I44" s="107" t="s">
        <v>51</v>
      </c>
      <c r="J44" s="108"/>
      <c r="K44" s="6">
        <f>K21+K43</f>
        <v>0</v>
      </c>
      <c r="L44" s="70">
        <f>L21+L43</f>
        <v>0</v>
      </c>
    </row>
    <row r="45" spans="2:12" ht="15.75" thickTop="1" x14ac:dyDescent="0.2">
      <c r="B45" s="54"/>
      <c r="C45" s="55">
        <f>IF(B45&gt;0,VLOOKUP(B45,'Annual Budget'!$B$4:$C$47,2,FALSE),)</f>
        <v>0</v>
      </c>
      <c r="D45" s="49"/>
      <c r="E45" s="57"/>
    </row>
    <row r="46" spans="2:12" ht="15" x14ac:dyDescent="0.2">
      <c r="B46" s="54"/>
      <c r="C46" s="55">
        <f>IF(B46&gt;0,VLOOKUP(B46,'Annual Budget'!$B$4:$C$47,2,FALSE),)</f>
        <v>0</v>
      </c>
      <c r="D46" s="49"/>
      <c r="E46" s="57"/>
    </row>
    <row r="47" spans="2:12" x14ac:dyDescent="0.2">
      <c r="B47" s="54"/>
      <c r="C47" s="55">
        <f>IF(B47&gt;0,VLOOKUP(B47,'Annual Budget'!$B$4:$C$47,2,FALSE),)</f>
        <v>0</v>
      </c>
      <c r="D47" s="49"/>
      <c r="E47" s="57"/>
    </row>
    <row r="48" spans="2:12" x14ac:dyDescent="0.2">
      <c r="B48" s="54"/>
      <c r="C48" s="55">
        <f>IF(B48&gt;0,VLOOKUP(B48,'Annual Budget'!$B$4:$C$47,2,FALSE),)</f>
        <v>0</v>
      </c>
      <c r="D48" s="49"/>
      <c r="E48" s="57"/>
    </row>
    <row r="49" spans="2:5" x14ac:dyDescent="0.2">
      <c r="B49" s="54"/>
      <c r="C49" s="55">
        <f>IF(B49&gt;0,VLOOKUP(B49,'Annual Budget'!$B$4:$C$47,2,FALSE),)</f>
        <v>0</v>
      </c>
      <c r="D49" s="49"/>
      <c r="E49" s="57"/>
    </row>
    <row r="50" spans="2:5" x14ac:dyDescent="0.2">
      <c r="B50" s="54"/>
      <c r="C50" s="55">
        <f>IF(B50&gt;0,VLOOKUP(B50,'Annual Budget'!$B$4:$C$47,2,FALSE),)</f>
        <v>0</v>
      </c>
      <c r="D50" s="49"/>
      <c r="E50" s="57"/>
    </row>
    <row r="51" spans="2:5" x14ac:dyDescent="0.2">
      <c r="B51" s="54"/>
      <c r="C51" s="55">
        <f>IF(B51&gt;0,VLOOKUP(B51,'Annual Budget'!$B$4:$C$47,2,FALSE),)</f>
        <v>0</v>
      </c>
      <c r="D51" s="49"/>
      <c r="E51" s="57"/>
    </row>
    <row r="52" spans="2:5" x14ac:dyDescent="0.2">
      <c r="B52" s="54"/>
      <c r="C52" s="55">
        <f>IF(B52&gt;0,VLOOKUP(B52,'Annual Budget'!$B$4:$C$47,2,FALSE),)</f>
        <v>0</v>
      </c>
      <c r="D52" s="49"/>
      <c r="E52" s="57"/>
    </row>
    <row r="53" spans="2:5" x14ac:dyDescent="0.2">
      <c r="B53" s="54"/>
      <c r="C53" s="55">
        <f>IF(B53&gt;0,VLOOKUP(B53,'Annual Budget'!$B$4:$C$47,2,FALSE),)</f>
        <v>0</v>
      </c>
      <c r="D53" s="49"/>
      <c r="E53" s="57"/>
    </row>
    <row r="54" spans="2:5" x14ac:dyDescent="0.2">
      <c r="B54" s="54"/>
      <c r="C54" s="55">
        <f>IF(B54&gt;0,VLOOKUP(B54,'Annual Budget'!$B$4:$C$47,2,FALSE),)</f>
        <v>0</v>
      </c>
      <c r="D54" s="49"/>
      <c r="E54" s="57"/>
    </row>
    <row r="55" spans="2:5" x14ac:dyDescent="0.2">
      <c r="B55" s="54"/>
      <c r="C55" s="55">
        <f>IF(B55&gt;0,VLOOKUP(B55,'Annual Budget'!$B$4:$C$47,2,FALSE),)</f>
        <v>0</v>
      </c>
      <c r="D55" s="49"/>
      <c r="E55" s="57"/>
    </row>
    <row r="56" spans="2:5" x14ac:dyDescent="0.2">
      <c r="B56" s="54"/>
      <c r="C56" s="55">
        <f>IF(B56&gt;0,VLOOKUP(B56,'Annual Budget'!$B$4:$C$47,2,FALSE),)</f>
        <v>0</v>
      </c>
      <c r="D56" s="49"/>
      <c r="E56" s="57"/>
    </row>
    <row r="57" spans="2:5" x14ac:dyDescent="0.2">
      <c r="B57" s="54"/>
      <c r="C57" s="55">
        <f>IF(B57&gt;0,VLOOKUP(B57,'Annual Budget'!$B$4:$C$47,2,FALSE),)</f>
        <v>0</v>
      </c>
      <c r="D57" s="49"/>
      <c r="E57" s="57"/>
    </row>
    <row r="58" spans="2:5" x14ac:dyDescent="0.2">
      <c r="B58" s="54"/>
      <c r="C58" s="55">
        <f>IF(B58&gt;0,VLOOKUP(B58,'Annual Budget'!$B$4:$C$47,2,FALSE),)</f>
        <v>0</v>
      </c>
      <c r="D58" s="49"/>
      <c r="E58" s="57"/>
    </row>
    <row r="59" spans="2:5" x14ac:dyDescent="0.2">
      <c r="B59" s="54"/>
      <c r="C59" s="55">
        <f>IF(B59&gt;0,VLOOKUP(B59,'Annual Budget'!$B$4:$C$47,2,FALSE),)</f>
        <v>0</v>
      </c>
      <c r="D59" s="49"/>
      <c r="E59" s="57"/>
    </row>
    <row r="60" spans="2:5" x14ac:dyDescent="0.2">
      <c r="B60" s="54"/>
      <c r="C60" s="55">
        <f>IF(B60&gt;0,VLOOKUP(B60,'Annual Budget'!$B$4:$C$47,2,FALSE),)</f>
        <v>0</v>
      </c>
      <c r="D60" s="49"/>
      <c r="E60" s="57"/>
    </row>
    <row r="61" spans="2:5" x14ac:dyDescent="0.2">
      <c r="B61" s="54"/>
      <c r="C61" s="55">
        <f>IF(B61&gt;0,VLOOKUP(B61,'Annual Budget'!$B$4:$C$47,2,FALSE),)</f>
        <v>0</v>
      </c>
      <c r="D61" s="49"/>
      <c r="E61" s="57"/>
    </row>
    <row r="62" spans="2:5" x14ac:dyDescent="0.2">
      <c r="B62" s="54"/>
      <c r="C62" s="55">
        <f>IF(B62&gt;0,VLOOKUP(B62,'Annual Budget'!$B$4:$C$47,2,FALSE),)</f>
        <v>0</v>
      </c>
      <c r="D62" s="49"/>
      <c r="E62" s="57"/>
    </row>
    <row r="63" spans="2:5" x14ac:dyDescent="0.2">
      <c r="B63" s="54"/>
      <c r="C63" s="55">
        <f>IF(B63&gt;0,VLOOKUP(B63,'Annual Budget'!$B$4:$C$47,2,FALSE),)</f>
        <v>0</v>
      </c>
      <c r="D63" s="49"/>
      <c r="E63" s="57"/>
    </row>
    <row r="64" spans="2:5" x14ac:dyDescent="0.2">
      <c r="B64" s="58"/>
      <c r="C64" s="59"/>
      <c r="D64" s="59"/>
      <c r="E64" s="60"/>
    </row>
  </sheetData>
  <sheetProtection sheet="1" objects="1" scenarios="1" formatCells="0" formatColumns="0"/>
  <mergeCells count="8">
    <mergeCell ref="I43:J43"/>
    <mergeCell ref="I44:J44"/>
    <mergeCell ref="B2:E2"/>
    <mergeCell ref="I2:L2"/>
    <mergeCell ref="B3:E3"/>
    <mergeCell ref="I3:L3"/>
    <mergeCell ref="I12:J12"/>
    <mergeCell ref="I21:J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A502D-9B1C-D642-98C1-750E2A814B43}">
  <dimension ref="A1:L64"/>
  <sheetViews>
    <sheetView workbookViewId="0">
      <selection activeCell="N18" sqref="N18"/>
    </sheetView>
  </sheetViews>
  <sheetFormatPr baseColWidth="10" defaultColWidth="10.83203125" defaultRowHeight="16" x14ac:dyDescent="0.2"/>
  <cols>
    <col min="1" max="1" width="7.5" style="1" customWidth="1"/>
    <col min="2" max="2" width="9" style="2" customWidth="1"/>
    <col min="3" max="3" width="34.6640625" style="1" customWidth="1"/>
    <col min="4" max="4" width="14.33203125" style="1" customWidth="1"/>
    <col min="5" max="5" width="11.1640625" style="3" bestFit="1" customWidth="1"/>
    <col min="6" max="8" width="10.83203125" style="1"/>
    <col min="9" max="9" width="9" style="1" customWidth="1"/>
    <col min="10" max="10" width="30.5" style="1" customWidth="1"/>
    <col min="11" max="16384" width="10.83203125" style="1"/>
  </cols>
  <sheetData>
    <row r="1" spans="1:12" x14ac:dyDescent="0.2">
      <c r="A1" s="85" t="s">
        <v>92</v>
      </c>
      <c r="B1" s="1"/>
      <c r="E1" s="1"/>
    </row>
    <row r="2" spans="1:12" ht="15" x14ac:dyDescent="0.2">
      <c r="B2" s="109" t="s">
        <v>56</v>
      </c>
      <c r="C2" s="109"/>
      <c r="D2" s="109"/>
      <c r="E2" s="109"/>
      <c r="I2" s="109" t="s">
        <v>55</v>
      </c>
      <c r="J2" s="109"/>
      <c r="K2" s="109"/>
      <c r="L2" s="109"/>
    </row>
    <row r="3" spans="1:12" ht="15.75" thickBot="1" x14ac:dyDescent="0.25">
      <c r="B3" s="110" t="s">
        <v>71</v>
      </c>
      <c r="C3" s="110"/>
      <c r="D3" s="110"/>
      <c r="E3" s="110"/>
      <c r="I3" s="110" t="s">
        <v>71</v>
      </c>
      <c r="J3" s="110"/>
      <c r="K3" s="110"/>
      <c r="L3" s="110"/>
    </row>
    <row r="4" spans="1:12" ht="32" customHeight="1" thickTop="1" x14ac:dyDescent="0.2">
      <c r="B4" s="51" t="s">
        <v>54</v>
      </c>
      <c r="C4" s="52" t="s">
        <v>57</v>
      </c>
      <c r="D4" s="52" t="s">
        <v>58</v>
      </c>
      <c r="E4" s="53" t="s">
        <v>59</v>
      </c>
      <c r="I4" s="51" t="s">
        <v>54</v>
      </c>
      <c r="J4" s="52" t="s">
        <v>57</v>
      </c>
      <c r="K4" s="52" t="s">
        <v>61</v>
      </c>
      <c r="L4" s="53" t="s">
        <v>62</v>
      </c>
    </row>
    <row r="5" spans="1:12" ht="15" x14ac:dyDescent="0.2">
      <c r="B5" s="54"/>
      <c r="C5" s="55">
        <f>IF(B5&gt;0,VLOOKUP(B5,'Annual Budget'!$B$4:$C$47,2,FALSE),)</f>
        <v>0</v>
      </c>
      <c r="D5" s="56"/>
      <c r="E5" s="57"/>
      <c r="I5" s="61">
        <f>'Annual Budget'!B4</f>
        <v>101</v>
      </c>
      <c r="J5" s="62" t="str">
        <f>'Annual Budget'!C4</f>
        <v>Income Source 1</v>
      </c>
      <c r="K5" s="63">
        <f>VLOOKUP(I5,'Annual Budget'!$B$2:$O$49,11,FALSE)</f>
        <v>0</v>
      </c>
      <c r="L5" s="64">
        <f>SUMIF($B$5:$B$63,I5,$E$5:$E$63)</f>
        <v>0</v>
      </c>
    </row>
    <row r="6" spans="1:12" ht="15" x14ac:dyDescent="0.2">
      <c r="B6" s="54"/>
      <c r="C6" s="55">
        <f>IF(B6&gt;0,VLOOKUP(B6,'Annual Budget'!$B$4:$C$47,2,FALSE),)</f>
        <v>0</v>
      </c>
      <c r="D6" s="56"/>
      <c r="E6" s="57"/>
      <c r="I6" s="61">
        <f>'Annual Budget'!B5</f>
        <v>102</v>
      </c>
      <c r="J6" s="62" t="str">
        <f>'Annual Budget'!C5</f>
        <v>Income Source 2</v>
      </c>
      <c r="K6" s="63">
        <f>VLOOKUP(I6,'Annual Budget'!$B$2:$O$49,11,FALSE)</f>
        <v>0</v>
      </c>
      <c r="L6" s="64">
        <f t="shared" ref="L6:L42" si="0">SUMIF($B$5:$B$63,I6,$E$5:$E$63)</f>
        <v>0</v>
      </c>
    </row>
    <row r="7" spans="1:12" ht="15" x14ac:dyDescent="0.2">
      <c r="B7" s="54"/>
      <c r="C7" s="55">
        <f>IF(B7&gt;0,VLOOKUP(B7,'Annual Budget'!$B$4:$C$47,2,FALSE),)</f>
        <v>0</v>
      </c>
      <c r="D7" s="56"/>
      <c r="E7" s="57"/>
      <c r="I7" s="61">
        <f>'Annual Budget'!B6</f>
        <v>103</v>
      </c>
      <c r="J7" s="62" t="str">
        <f>'Annual Budget'!C6</f>
        <v>Interest</v>
      </c>
      <c r="K7" s="63">
        <f>VLOOKUP(I7,'Annual Budget'!$B$2:$O$49,11,FALSE)</f>
        <v>0</v>
      </c>
      <c r="L7" s="64">
        <f t="shared" si="0"/>
        <v>0</v>
      </c>
    </row>
    <row r="8" spans="1:12" ht="15" x14ac:dyDescent="0.2">
      <c r="B8" s="54"/>
      <c r="C8" s="55">
        <f>IF(B8&gt;0,VLOOKUP(B8,'Annual Budget'!$B$4:$C$47,2,FALSE),)</f>
        <v>0</v>
      </c>
      <c r="D8" s="56"/>
      <c r="E8" s="57"/>
      <c r="I8" s="61">
        <f>'Annual Budget'!B7</f>
        <v>104</v>
      </c>
      <c r="J8" s="62" t="str">
        <f>'Annual Budget'!C7</f>
        <v>Gifts</v>
      </c>
      <c r="K8" s="63">
        <f>VLOOKUP(I8,'Annual Budget'!$B$2:$O$49,11,FALSE)</f>
        <v>0</v>
      </c>
      <c r="L8" s="64">
        <f t="shared" si="0"/>
        <v>0</v>
      </c>
    </row>
    <row r="9" spans="1:12" ht="15" x14ac:dyDescent="0.2">
      <c r="B9" s="54"/>
      <c r="C9" s="55">
        <f>IF(B9&gt;0,VLOOKUP(B9,'Annual Budget'!$B$4:$C$47,2,FALSE),)</f>
        <v>0</v>
      </c>
      <c r="D9" s="49"/>
      <c r="E9" s="57"/>
      <c r="I9" s="61">
        <f>'Annual Budget'!B8</f>
        <v>105</v>
      </c>
      <c r="J9" s="62" t="str">
        <f>'Annual Budget'!C8</f>
        <v>Other 2</v>
      </c>
      <c r="K9" s="63">
        <f>VLOOKUP(I9,'Annual Budget'!$B$2:$O$49,11,FALSE)</f>
        <v>0</v>
      </c>
      <c r="L9" s="64">
        <f t="shared" si="0"/>
        <v>0</v>
      </c>
    </row>
    <row r="10" spans="1:12" ht="15" x14ac:dyDescent="0.2">
      <c r="B10" s="54"/>
      <c r="C10" s="55">
        <f>IF(B10&gt;0,VLOOKUP(B10,'Annual Budget'!$B$4:$C$47,2,FALSE),)</f>
        <v>0</v>
      </c>
      <c r="D10" s="49"/>
      <c r="E10" s="57"/>
      <c r="I10" s="61">
        <f>'Annual Budget'!B9</f>
        <v>106</v>
      </c>
      <c r="J10" s="62" t="str">
        <f>'Annual Budget'!C9</f>
        <v>Other 3</v>
      </c>
      <c r="K10" s="63">
        <f>VLOOKUP(I10,'Annual Budget'!$B$2:$O$49,11,FALSE)</f>
        <v>0</v>
      </c>
      <c r="L10" s="64">
        <f t="shared" si="0"/>
        <v>0</v>
      </c>
    </row>
    <row r="11" spans="1:12" ht="15" x14ac:dyDescent="0.2">
      <c r="B11" s="54"/>
      <c r="C11" s="55">
        <f>IF(B11&gt;0,VLOOKUP(B11,'Annual Budget'!$B$4:$C$47,2,FALSE),)</f>
        <v>0</v>
      </c>
      <c r="D11" s="49"/>
      <c r="E11" s="57"/>
      <c r="I11" s="61">
        <f>'Annual Budget'!B11</f>
        <v>107</v>
      </c>
      <c r="J11" s="62" t="str">
        <f>'Annual Budget'!C11</f>
        <v>Tax Estimate</v>
      </c>
      <c r="K11" s="63">
        <f>VLOOKUP(I11,'Annual Budget'!$B$2:$O$49,11,FALSE)</f>
        <v>0</v>
      </c>
      <c r="L11" s="65">
        <f t="shared" si="0"/>
        <v>0</v>
      </c>
    </row>
    <row r="12" spans="1:12" ht="15" x14ac:dyDescent="0.2">
      <c r="B12" s="54"/>
      <c r="C12" s="55">
        <f>IF(B12&gt;0,VLOOKUP(B12,'Annual Budget'!$B$4:$C$47,2,FALSE),)</f>
        <v>0</v>
      </c>
      <c r="D12" s="49"/>
      <c r="E12" s="57"/>
      <c r="I12" s="105" t="s">
        <v>63</v>
      </c>
      <c r="J12" s="106"/>
      <c r="K12" s="4">
        <f>SUM(K5:K11)</f>
        <v>0</v>
      </c>
      <c r="L12" s="66">
        <f>SUM(L5:L11)</f>
        <v>0</v>
      </c>
    </row>
    <row r="13" spans="1:12" ht="15" x14ac:dyDescent="0.2">
      <c r="B13" s="54"/>
      <c r="C13" s="55">
        <f>IF(B13&gt;0,VLOOKUP(B13,'Annual Budget'!$B$4:$C$47,2,FALSE),)</f>
        <v>0</v>
      </c>
      <c r="D13" s="49"/>
      <c r="E13" s="57"/>
      <c r="I13" s="61">
        <f>'Annual Budget'!B15</f>
        <v>201</v>
      </c>
      <c r="J13" s="67" t="str">
        <f>'Annual Budget'!C15</f>
        <v>Emergency Fund</v>
      </c>
      <c r="K13" s="63">
        <f>VLOOKUP(I13,'Annual Budget'!$B$2:$O$49,11,FALSE)</f>
        <v>0</v>
      </c>
      <c r="L13" s="64">
        <f t="shared" si="0"/>
        <v>0</v>
      </c>
    </row>
    <row r="14" spans="1:12" ht="15" x14ac:dyDescent="0.2">
      <c r="B14" s="54"/>
      <c r="C14" s="55">
        <f>IF(B14&gt;0,VLOOKUP(B14,'Annual Budget'!$B$4:$C$47,2,FALSE),)</f>
        <v>0</v>
      </c>
      <c r="D14" s="49"/>
      <c r="E14" s="57"/>
      <c r="I14" s="61">
        <f>'Annual Budget'!B16</f>
        <v>202</v>
      </c>
      <c r="J14" s="67" t="str">
        <f>'Annual Budget'!C16</f>
        <v>RRSP 1</v>
      </c>
      <c r="K14" s="63">
        <f>VLOOKUP(I14,'Annual Budget'!$B$2:$O$49,11,FALSE)</f>
        <v>0</v>
      </c>
      <c r="L14" s="64">
        <f t="shared" si="0"/>
        <v>0</v>
      </c>
    </row>
    <row r="15" spans="1:12" ht="15" x14ac:dyDescent="0.2">
      <c r="B15" s="54"/>
      <c r="C15" s="55">
        <f>IF(B15&gt;0,VLOOKUP(B15,'Annual Budget'!$B$4:$C$47,2,FALSE),)</f>
        <v>0</v>
      </c>
      <c r="D15" s="49"/>
      <c r="E15" s="57"/>
      <c r="I15" s="61">
        <f>'Annual Budget'!B17</f>
        <v>203</v>
      </c>
      <c r="J15" s="67" t="str">
        <f>'Annual Budget'!C17</f>
        <v>RRSP 2</v>
      </c>
      <c r="K15" s="63">
        <f>VLOOKUP(I15,'Annual Budget'!$B$2:$O$49,11,FALSE)</f>
        <v>0</v>
      </c>
      <c r="L15" s="64">
        <f t="shared" si="0"/>
        <v>0</v>
      </c>
    </row>
    <row r="16" spans="1:12" ht="15" x14ac:dyDescent="0.2">
      <c r="B16" s="54"/>
      <c r="C16" s="55">
        <f>IF(B16&gt;0,VLOOKUP(B16,'Annual Budget'!$B$4:$C$47,2,FALSE),)</f>
        <v>0</v>
      </c>
      <c r="D16" s="49"/>
      <c r="E16" s="57"/>
      <c r="I16" s="61">
        <f>'Annual Budget'!B18</f>
        <v>204</v>
      </c>
      <c r="J16" s="67" t="str">
        <f>'Annual Budget'!C18</f>
        <v>TFSA 1</v>
      </c>
      <c r="K16" s="63">
        <f>VLOOKUP(I16,'Annual Budget'!$B$2:$O$49,11,FALSE)</f>
        <v>0</v>
      </c>
      <c r="L16" s="64">
        <f t="shared" si="0"/>
        <v>0</v>
      </c>
    </row>
    <row r="17" spans="2:12" ht="15" x14ac:dyDescent="0.2">
      <c r="B17" s="54"/>
      <c r="C17" s="55">
        <f>IF(B17&gt;0,VLOOKUP(B17,'Annual Budget'!$B$4:$C$47,2,FALSE),)</f>
        <v>0</v>
      </c>
      <c r="D17" s="49"/>
      <c r="E17" s="57"/>
      <c r="I17" s="61">
        <f>'Annual Budget'!B19</f>
        <v>205</v>
      </c>
      <c r="J17" s="67" t="str">
        <f>'Annual Budget'!C19</f>
        <v>TFSA 2</v>
      </c>
      <c r="K17" s="63">
        <f>VLOOKUP(I17,'Annual Budget'!$B$2:$O$49,11,FALSE)</f>
        <v>0</v>
      </c>
      <c r="L17" s="64">
        <f t="shared" si="0"/>
        <v>0</v>
      </c>
    </row>
    <row r="18" spans="2:12" ht="15" x14ac:dyDescent="0.2">
      <c r="B18" s="54"/>
      <c r="C18" s="55">
        <f>IF(B18&gt;0,VLOOKUP(B18,'Annual Budget'!$B$4:$C$47,2,FALSE),)</f>
        <v>0</v>
      </c>
      <c r="D18" s="49"/>
      <c r="E18" s="57"/>
      <c r="I18" s="61">
        <f>'Annual Budget'!B20</f>
        <v>206</v>
      </c>
      <c r="J18" s="67" t="str">
        <f>'Annual Budget'!C20</f>
        <v>Saving 1</v>
      </c>
      <c r="K18" s="63">
        <f>VLOOKUP(I18,'Annual Budget'!$B$2:$O$49,11,FALSE)</f>
        <v>0</v>
      </c>
      <c r="L18" s="64">
        <f t="shared" si="0"/>
        <v>0</v>
      </c>
    </row>
    <row r="19" spans="2:12" ht="15" x14ac:dyDescent="0.2">
      <c r="B19" s="54"/>
      <c r="C19" s="55">
        <f>IF(B19&gt;0,VLOOKUP(B19,'Annual Budget'!$B$4:$C$47,2,FALSE),)</f>
        <v>0</v>
      </c>
      <c r="D19" s="49"/>
      <c r="E19" s="57"/>
      <c r="I19" s="61">
        <f>'Annual Budget'!B21</f>
        <v>207</v>
      </c>
      <c r="J19" s="67" t="str">
        <f>'Annual Budget'!C21</f>
        <v>Saving 2</v>
      </c>
      <c r="K19" s="63">
        <f>VLOOKUP(I19,'Annual Budget'!$B$2:$O$49,11,FALSE)</f>
        <v>0</v>
      </c>
      <c r="L19" s="64">
        <f t="shared" si="0"/>
        <v>0</v>
      </c>
    </row>
    <row r="20" spans="2:12" ht="15" x14ac:dyDescent="0.2">
      <c r="B20" s="54"/>
      <c r="C20" s="55">
        <f>IF(B20&gt;0,VLOOKUP(B20,'Annual Budget'!$B$4:$C$47,2,FALSE),)</f>
        <v>0</v>
      </c>
      <c r="D20" s="49"/>
      <c r="E20" s="57"/>
      <c r="I20" s="61">
        <f>'Annual Budget'!B22</f>
        <v>208</v>
      </c>
      <c r="J20" s="67" t="str">
        <f>'Annual Budget'!C22</f>
        <v>Saving 3</v>
      </c>
      <c r="K20" s="63">
        <f>VLOOKUP(I20,'Annual Budget'!$B$2:$O$49,11,FALSE)</f>
        <v>0</v>
      </c>
      <c r="L20" s="64">
        <f t="shared" si="0"/>
        <v>0</v>
      </c>
    </row>
    <row r="21" spans="2:12" ht="15" x14ac:dyDescent="0.2">
      <c r="B21" s="54"/>
      <c r="C21" s="55">
        <f>IF(B21&gt;0,VLOOKUP(B21,'Annual Budget'!$B$4:$C$47,2,FALSE),)</f>
        <v>0</v>
      </c>
      <c r="D21" s="49"/>
      <c r="E21" s="57"/>
      <c r="I21" s="105" t="s">
        <v>64</v>
      </c>
      <c r="J21" s="106"/>
      <c r="K21" s="4">
        <f>SUM(K12:K20)</f>
        <v>0</v>
      </c>
      <c r="L21" s="68">
        <f>SUM(L12:L20)</f>
        <v>0</v>
      </c>
    </row>
    <row r="22" spans="2:12" ht="15" x14ac:dyDescent="0.2">
      <c r="B22" s="54"/>
      <c r="C22" s="55">
        <f>IF(B22&gt;0,VLOOKUP(B22,'Annual Budget'!$B$4:$C$47,2,FALSE),)</f>
        <v>0</v>
      </c>
      <c r="D22" s="49"/>
      <c r="E22" s="57"/>
      <c r="I22" s="61">
        <f>'Annual Budget'!B27</f>
        <v>301</v>
      </c>
      <c r="J22" s="62" t="str">
        <f>'Annual Budget'!C27</f>
        <v>Rent</v>
      </c>
      <c r="K22" s="63">
        <f>VLOOKUP(I22,'Annual Budget'!$B$2:$O$49,11,FALSE)</f>
        <v>0</v>
      </c>
      <c r="L22" s="64">
        <f t="shared" si="0"/>
        <v>0</v>
      </c>
    </row>
    <row r="23" spans="2:12" ht="15" x14ac:dyDescent="0.2">
      <c r="B23" s="54"/>
      <c r="C23" s="55">
        <f>IF(B23&gt;0,VLOOKUP(B23,'Annual Budget'!$B$4:$C$47,2,FALSE),)</f>
        <v>0</v>
      </c>
      <c r="D23" s="49"/>
      <c r="E23" s="57"/>
      <c r="I23" s="61">
        <f>'Annual Budget'!B28</f>
        <v>302</v>
      </c>
      <c r="J23" s="62" t="str">
        <f>'Annual Budget'!C28</f>
        <v>Mortgage</v>
      </c>
      <c r="K23" s="63">
        <f>VLOOKUP(I23,'Annual Budget'!$B$2:$O$49,11,FALSE)</f>
        <v>0</v>
      </c>
      <c r="L23" s="64">
        <f>SUMIF($B$5:$B$63,I23,$E$5:$E$63)</f>
        <v>0</v>
      </c>
    </row>
    <row r="24" spans="2:12" ht="15" x14ac:dyDescent="0.2">
      <c r="B24" s="54"/>
      <c r="C24" s="55">
        <f>IF(B24&gt;0,VLOOKUP(B24,'Annual Budget'!$B$4:$C$47,2,FALSE),)</f>
        <v>0</v>
      </c>
      <c r="D24" s="49"/>
      <c r="E24" s="57"/>
      <c r="I24" s="61">
        <f>'Annual Budget'!B29</f>
        <v>303</v>
      </c>
      <c r="J24" s="62" t="str">
        <f>'Annual Budget'!C29</f>
        <v>Utility 1</v>
      </c>
      <c r="K24" s="63">
        <f>VLOOKUP(I24,'Annual Budget'!$B$2:$O$49,11,FALSE)</f>
        <v>0</v>
      </c>
      <c r="L24" s="64">
        <f t="shared" si="0"/>
        <v>0</v>
      </c>
    </row>
    <row r="25" spans="2:12" ht="15" x14ac:dyDescent="0.2">
      <c r="B25" s="54"/>
      <c r="C25" s="55">
        <f>IF(B25&gt;0,VLOOKUP(B25,'Annual Budget'!$B$4:$C$47,2,FALSE),)</f>
        <v>0</v>
      </c>
      <c r="D25" s="49"/>
      <c r="E25" s="57"/>
      <c r="I25" s="61">
        <f>'Annual Budget'!B30</f>
        <v>304</v>
      </c>
      <c r="J25" s="62" t="str">
        <f>'Annual Budget'!C30</f>
        <v>Utility 2</v>
      </c>
      <c r="K25" s="63">
        <f>VLOOKUP(I25,'Annual Budget'!$B$2:$O$49,11,FALSE)</f>
        <v>0</v>
      </c>
      <c r="L25" s="64">
        <f t="shared" si="0"/>
        <v>0</v>
      </c>
    </row>
    <row r="26" spans="2:12" ht="15" x14ac:dyDescent="0.2">
      <c r="B26" s="54"/>
      <c r="C26" s="55">
        <f>IF(B26&gt;0,VLOOKUP(B26,'Annual Budget'!$B$4:$C$47,2,FALSE),)</f>
        <v>0</v>
      </c>
      <c r="D26" s="49"/>
      <c r="E26" s="57"/>
      <c r="I26" s="61">
        <f>'Annual Budget'!B31</f>
        <v>305</v>
      </c>
      <c r="J26" s="62" t="str">
        <f>'Annual Budget'!C31</f>
        <v>Utility 3</v>
      </c>
      <c r="K26" s="63">
        <f>VLOOKUP(I26,'Annual Budget'!$B$2:$O$49,11,FALSE)</f>
        <v>0</v>
      </c>
      <c r="L26" s="64">
        <f t="shared" si="0"/>
        <v>0</v>
      </c>
    </row>
    <row r="27" spans="2:12" ht="15" x14ac:dyDescent="0.2">
      <c r="B27" s="54"/>
      <c r="C27" s="55">
        <f>IF(B27&gt;0,VLOOKUP(B27,'Annual Budget'!$B$4:$C$47,2,FALSE),)</f>
        <v>0</v>
      </c>
      <c r="D27" s="49"/>
      <c r="E27" s="57"/>
      <c r="I27" s="61">
        <f>'Annual Budget'!B32</f>
        <v>306</v>
      </c>
      <c r="J27" s="62" t="str">
        <f>'Annual Budget'!C32</f>
        <v>Fuel</v>
      </c>
      <c r="K27" s="63">
        <f>VLOOKUP(I27,'Annual Budget'!$B$2:$O$49,11,FALSE)</f>
        <v>0</v>
      </c>
      <c r="L27" s="64">
        <f t="shared" si="0"/>
        <v>0</v>
      </c>
    </row>
    <row r="28" spans="2:12" ht="15" x14ac:dyDescent="0.2">
      <c r="B28" s="54"/>
      <c r="C28" s="55">
        <f>IF(B28&gt;0,VLOOKUP(B28,'Annual Budget'!$B$4:$C$47,2,FALSE),)</f>
        <v>0</v>
      </c>
      <c r="D28" s="49"/>
      <c r="E28" s="57"/>
      <c r="I28" s="61">
        <f>'Annual Budget'!B33</f>
        <v>307</v>
      </c>
      <c r="J28" s="62" t="str">
        <f>'Annual Budget'!C33</f>
        <v>Groceries</v>
      </c>
      <c r="K28" s="63">
        <f>VLOOKUP(I28,'Annual Budget'!$B$2:$O$49,11,FALSE)</f>
        <v>0</v>
      </c>
      <c r="L28" s="64">
        <f t="shared" si="0"/>
        <v>0</v>
      </c>
    </row>
    <row r="29" spans="2:12" ht="15" x14ac:dyDescent="0.2">
      <c r="B29" s="54"/>
      <c r="C29" s="55">
        <f>IF(B29&gt;0,VLOOKUP(B29,'Annual Budget'!$B$4:$C$47,2,FALSE),)</f>
        <v>0</v>
      </c>
      <c r="D29" s="49"/>
      <c r="E29" s="57"/>
      <c r="I29" s="61">
        <f>'Annual Budget'!B34</f>
        <v>308</v>
      </c>
      <c r="J29" s="62" t="str">
        <f>'Annual Budget'!C34</f>
        <v>Restuarantes</v>
      </c>
      <c r="K29" s="63">
        <f>VLOOKUP(I29,'Annual Budget'!$B$2:$O$49,11,FALSE)</f>
        <v>0</v>
      </c>
      <c r="L29" s="64">
        <f t="shared" si="0"/>
        <v>0</v>
      </c>
    </row>
    <row r="30" spans="2:12" ht="15" x14ac:dyDescent="0.2">
      <c r="B30" s="54"/>
      <c r="C30" s="55">
        <f>IF(B30&gt;0,VLOOKUP(B30,'Annual Budget'!$B$4:$C$47,2,FALSE),)</f>
        <v>0</v>
      </c>
      <c r="D30" s="49"/>
      <c r="E30" s="57"/>
      <c r="I30" s="61">
        <f>'Annual Budget'!B35</f>
        <v>309</v>
      </c>
      <c r="J30" s="62" t="str">
        <f>'Annual Budget'!C35</f>
        <v>Gifts</v>
      </c>
      <c r="K30" s="63">
        <f>VLOOKUP(I30,'Annual Budget'!$B$2:$O$49,11,FALSE)</f>
        <v>0</v>
      </c>
      <c r="L30" s="64">
        <f t="shared" si="0"/>
        <v>0</v>
      </c>
    </row>
    <row r="31" spans="2:12" ht="15" x14ac:dyDescent="0.2">
      <c r="B31" s="54"/>
      <c r="C31" s="55">
        <f>IF(B31&gt;0,VLOOKUP(B31,'Annual Budget'!$B$4:$C$47,2,FALSE),)</f>
        <v>0</v>
      </c>
      <c r="D31" s="49"/>
      <c r="E31" s="57"/>
      <c r="I31" s="61">
        <f>'Annual Budget'!B36</f>
        <v>310</v>
      </c>
      <c r="J31" s="62" t="str">
        <f>'Annual Budget'!C36</f>
        <v>Phone 1</v>
      </c>
      <c r="K31" s="63">
        <f>VLOOKUP(I31,'Annual Budget'!$B$2:$O$49,11,FALSE)</f>
        <v>0</v>
      </c>
      <c r="L31" s="64">
        <f t="shared" si="0"/>
        <v>0</v>
      </c>
    </row>
    <row r="32" spans="2:12" ht="15" x14ac:dyDescent="0.2">
      <c r="B32" s="54"/>
      <c r="C32" s="55">
        <f>IF(B32&gt;0,VLOOKUP(B32,'Annual Budget'!$B$4:$C$47,2,FALSE),)</f>
        <v>0</v>
      </c>
      <c r="D32" s="49"/>
      <c r="E32" s="57"/>
      <c r="I32" s="61">
        <f>'Annual Budget'!B37</f>
        <v>311</v>
      </c>
      <c r="J32" s="62" t="str">
        <f>'Annual Budget'!C37</f>
        <v>Phone 2</v>
      </c>
      <c r="K32" s="63">
        <f>VLOOKUP(I32,'Annual Budget'!$B$2:$O$49,11,FALSE)</f>
        <v>0</v>
      </c>
      <c r="L32" s="64">
        <f t="shared" si="0"/>
        <v>0</v>
      </c>
    </row>
    <row r="33" spans="2:12" ht="15" x14ac:dyDescent="0.2">
      <c r="B33" s="54"/>
      <c r="C33" s="55">
        <f>IF(B33&gt;0,VLOOKUP(B33,'Annual Budget'!$B$4:$C$47,2,FALSE),)</f>
        <v>0</v>
      </c>
      <c r="D33" s="49"/>
      <c r="E33" s="57"/>
      <c r="I33" s="61">
        <f>'Annual Budget'!B38</f>
        <v>312</v>
      </c>
      <c r="J33" s="62" t="str">
        <f>'Annual Budget'!C38</f>
        <v>Vehicle maintenance</v>
      </c>
      <c r="K33" s="63">
        <f>VLOOKUP(I33,'Annual Budget'!$B$2:$O$49,11,FALSE)</f>
        <v>0</v>
      </c>
      <c r="L33" s="64">
        <f t="shared" si="0"/>
        <v>0</v>
      </c>
    </row>
    <row r="34" spans="2:12" ht="15" x14ac:dyDescent="0.2">
      <c r="B34" s="54"/>
      <c r="C34" s="55">
        <f>IF(B34&gt;0,VLOOKUP(B34,'Annual Budget'!$B$4:$C$47,2,FALSE),)</f>
        <v>0</v>
      </c>
      <c r="D34" s="49"/>
      <c r="E34" s="57"/>
      <c r="I34" s="61">
        <f>'Annual Budget'!B39</f>
        <v>313</v>
      </c>
      <c r="J34" s="62" t="str">
        <f>'Annual Budget'!C39</f>
        <v>Home repairs</v>
      </c>
      <c r="K34" s="63">
        <f>VLOOKUP(I34,'Annual Budget'!$B$2:$O$49,11,FALSE)</f>
        <v>0</v>
      </c>
      <c r="L34" s="64">
        <f t="shared" si="0"/>
        <v>0</v>
      </c>
    </row>
    <row r="35" spans="2:12" ht="15" x14ac:dyDescent="0.2">
      <c r="B35" s="54"/>
      <c r="C35" s="55">
        <f>IF(B35&gt;0,VLOOKUP(B35,'Annual Budget'!$B$4:$C$47,2,FALSE),)</f>
        <v>0</v>
      </c>
      <c r="D35" s="49"/>
      <c r="E35" s="57"/>
      <c r="I35" s="61">
        <f>'Annual Budget'!B40</f>
        <v>314</v>
      </c>
      <c r="J35" s="62" t="str">
        <f>'Annual Budget'!C40</f>
        <v>Gym membership</v>
      </c>
      <c r="K35" s="63">
        <f>VLOOKUP(I35,'Annual Budget'!$B$2:$O$49,11,FALSE)</f>
        <v>0</v>
      </c>
      <c r="L35" s="64">
        <f t="shared" si="0"/>
        <v>0</v>
      </c>
    </row>
    <row r="36" spans="2:12" ht="15" x14ac:dyDescent="0.2">
      <c r="B36" s="54"/>
      <c r="C36" s="55">
        <f>IF(B36&gt;0,VLOOKUP(B36,'Annual Budget'!$B$4:$C$47,2,FALSE),)</f>
        <v>0</v>
      </c>
      <c r="D36" s="49"/>
      <c r="E36" s="57"/>
      <c r="I36" s="61">
        <f>'Annual Budget'!B41</f>
        <v>315</v>
      </c>
      <c r="J36" s="62" t="str">
        <f>'Annual Budget'!C41</f>
        <v>Entertainment</v>
      </c>
      <c r="K36" s="63">
        <f>VLOOKUP(I36,'Annual Budget'!$B$2:$O$49,11,FALSE)</f>
        <v>0</v>
      </c>
      <c r="L36" s="64">
        <f t="shared" si="0"/>
        <v>0</v>
      </c>
    </row>
    <row r="37" spans="2:12" ht="15" x14ac:dyDescent="0.2">
      <c r="B37" s="54"/>
      <c r="C37" s="55">
        <f>IF(B37&gt;0,VLOOKUP(B37,'Annual Budget'!$B$4:$C$47,2,FALSE),)</f>
        <v>0</v>
      </c>
      <c r="D37" s="49"/>
      <c r="E37" s="57"/>
      <c r="I37" s="61">
        <f>'Annual Budget'!B42</f>
        <v>316</v>
      </c>
      <c r="J37" s="62" t="str">
        <f>'Annual Budget'!C42</f>
        <v>Travel</v>
      </c>
      <c r="K37" s="63">
        <f>VLOOKUP(I37,'Annual Budget'!$B$2:$O$49,11,FALSE)</f>
        <v>0</v>
      </c>
      <c r="L37" s="64">
        <f t="shared" si="0"/>
        <v>0</v>
      </c>
    </row>
    <row r="38" spans="2:12" ht="15" x14ac:dyDescent="0.2">
      <c r="B38" s="54"/>
      <c r="C38" s="55">
        <f>IF(B38&gt;0,VLOOKUP(B38,'Annual Budget'!$B$4:$C$47,2,FALSE),)</f>
        <v>0</v>
      </c>
      <c r="D38" s="49"/>
      <c r="E38" s="57"/>
      <c r="I38" s="61">
        <f>'Annual Budget'!B43</f>
        <v>317</v>
      </c>
      <c r="J38" s="62" t="str">
        <f>'Annual Budget'!C43</f>
        <v>Other expense 1</v>
      </c>
      <c r="K38" s="63">
        <f>VLOOKUP(I38,'Annual Budget'!$B$2:$O$49,11,FALSE)</f>
        <v>0</v>
      </c>
      <c r="L38" s="64">
        <f t="shared" si="0"/>
        <v>0</v>
      </c>
    </row>
    <row r="39" spans="2:12" ht="15" x14ac:dyDescent="0.2">
      <c r="B39" s="54"/>
      <c r="C39" s="55">
        <f>IF(B39&gt;0,VLOOKUP(B39,'Annual Budget'!$B$4:$C$47,2,FALSE),)</f>
        <v>0</v>
      </c>
      <c r="D39" s="49"/>
      <c r="E39" s="57"/>
      <c r="I39" s="61">
        <f>'Annual Budget'!B44</f>
        <v>318</v>
      </c>
      <c r="J39" s="62" t="str">
        <f>'Annual Budget'!C44</f>
        <v>Other expense 2</v>
      </c>
      <c r="K39" s="63">
        <f>VLOOKUP(I39,'Annual Budget'!$B$2:$O$49,11,FALSE)</f>
        <v>0</v>
      </c>
      <c r="L39" s="64">
        <f t="shared" si="0"/>
        <v>0</v>
      </c>
    </row>
    <row r="40" spans="2:12" ht="15" x14ac:dyDescent="0.2">
      <c r="B40" s="54"/>
      <c r="C40" s="55">
        <f>IF(B40&gt;0,VLOOKUP(B40,'Annual Budget'!$B$4:$C$47,2,FALSE),)</f>
        <v>0</v>
      </c>
      <c r="D40" s="49"/>
      <c r="E40" s="57"/>
      <c r="I40" s="61">
        <f>'Annual Budget'!B45</f>
        <v>319</v>
      </c>
      <c r="J40" s="62" t="str">
        <f>'Annual Budget'!C45</f>
        <v>Other expense 3</v>
      </c>
      <c r="K40" s="63">
        <f>VLOOKUP(I40,'Annual Budget'!$B$2:$O$49,11,FALSE)</f>
        <v>0</v>
      </c>
      <c r="L40" s="64">
        <f t="shared" si="0"/>
        <v>0</v>
      </c>
    </row>
    <row r="41" spans="2:12" ht="15" x14ac:dyDescent="0.2">
      <c r="B41" s="54"/>
      <c r="C41" s="55">
        <f>IF(B41&gt;0,VLOOKUP(B41,'Annual Budget'!$B$4:$C$47,2,FALSE),)</f>
        <v>0</v>
      </c>
      <c r="D41" s="49"/>
      <c r="E41" s="57"/>
      <c r="I41" s="61">
        <f>'Annual Budget'!B46</f>
        <v>320</v>
      </c>
      <c r="J41" s="62" t="str">
        <f>'Annual Budget'!C46</f>
        <v>Other expense 4</v>
      </c>
      <c r="K41" s="63">
        <f>VLOOKUP(I41,'Annual Budget'!$B$2:$O$49,11,FALSE)</f>
        <v>0</v>
      </c>
      <c r="L41" s="64">
        <f t="shared" si="0"/>
        <v>0</v>
      </c>
    </row>
    <row r="42" spans="2:12" ht="15" x14ac:dyDescent="0.2">
      <c r="B42" s="54"/>
      <c r="C42" s="55">
        <f>IF(B42&gt;0,VLOOKUP(B42,'Annual Budget'!$B$4:$C$47,2,FALSE),)</f>
        <v>0</v>
      </c>
      <c r="D42" s="49"/>
      <c r="E42" s="57"/>
      <c r="I42" s="61">
        <f>'Annual Budget'!B47</f>
        <v>321</v>
      </c>
      <c r="J42" s="62" t="str">
        <f>'Annual Budget'!C47</f>
        <v>Other expense 5</v>
      </c>
      <c r="K42" s="63">
        <f>VLOOKUP(I42,'Annual Budget'!$B$2:$O$49,11,FALSE)</f>
        <v>0</v>
      </c>
      <c r="L42" s="64">
        <f t="shared" si="0"/>
        <v>0</v>
      </c>
    </row>
    <row r="43" spans="2:12" ht="15" x14ac:dyDescent="0.2">
      <c r="B43" s="54"/>
      <c r="C43" s="55">
        <f>IF(B43&gt;0,VLOOKUP(B43,'Annual Budget'!$B$4:$C$47,2,FALSE),)</f>
        <v>0</v>
      </c>
      <c r="D43" s="49"/>
      <c r="E43" s="57"/>
      <c r="I43" s="105" t="s">
        <v>52</v>
      </c>
      <c r="J43" s="106"/>
      <c r="K43" s="5">
        <f>SUM(K22:K42)</f>
        <v>0</v>
      </c>
      <c r="L43" s="69">
        <f>SUM(L22:L42)</f>
        <v>0</v>
      </c>
    </row>
    <row r="44" spans="2:12" ht="15.75" thickBot="1" x14ac:dyDescent="0.25">
      <c r="B44" s="54"/>
      <c r="C44" s="55">
        <f>IF(B44&gt;0,VLOOKUP(B44,'Annual Budget'!$B$4:$C$47,2,FALSE),)</f>
        <v>0</v>
      </c>
      <c r="D44" s="49"/>
      <c r="E44" s="57"/>
      <c r="I44" s="107" t="s">
        <v>51</v>
      </c>
      <c r="J44" s="108"/>
      <c r="K44" s="6">
        <f>K21+K43</f>
        <v>0</v>
      </c>
      <c r="L44" s="70">
        <f>L21+L43</f>
        <v>0</v>
      </c>
    </row>
    <row r="45" spans="2:12" ht="15.75" thickTop="1" x14ac:dyDescent="0.2">
      <c r="B45" s="54"/>
      <c r="C45" s="55">
        <f>IF(B45&gt;0,VLOOKUP(B45,'Annual Budget'!$B$4:$C$47,2,FALSE),)</f>
        <v>0</v>
      </c>
      <c r="D45" s="49"/>
      <c r="E45" s="57"/>
    </row>
    <row r="46" spans="2:12" ht="15" x14ac:dyDescent="0.2">
      <c r="B46" s="54"/>
      <c r="C46" s="55">
        <f>IF(B46&gt;0,VLOOKUP(B46,'Annual Budget'!$B$4:$C$47,2,FALSE),)</f>
        <v>0</v>
      </c>
      <c r="D46" s="49"/>
      <c r="E46" s="57"/>
    </row>
    <row r="47" spans="2:12" x14ac:dyDescent="0.2">
      <c r="B47" s="54"/>
      <c r="C47" s="55">
        <f>IF(B47&gt;0,VLOOKUP(B47,'Annual Budget'!$B$4:$C$47,2,FALSE),)</f>
        <v>0</v>
      </c>
      <c r="D47" s="49"/>
      <c r="E47" s="57"/>
    </row>
    <row r="48" spans="2:12" x14ac:dyDescent="0.2">
      <c r="B48" s="54"/>
      <c r="C48" s="55">
        <f>IF(B48&gt;0,VLOOKUP(B48,'Annual Budget'!$B$4:$C$47,2,FALSE),)</f>
        <v>0</v>
      </c>
      <c r="D48" s="49"/>
      <c r="E48" s="57"/>
    </row>
    <row r="49" spans="2:5" x14ac:dyDescent="0.2">
      <c r="B49" s="54"/>
      <c r="C49" s="55">
        <f>IF(B49&gt;0,VLOOKUP(B49,'Annual Budget'!$B$4:$C$47,2,FALSE),)</f>
        <v>0</v>
      </c>
      <c r="D49" s="49"/>
      <c r="E49" s="57"/>
    </row>
    <row r="50" spans="2:5" x14ac:dyDescent="0.2">
      <c r="B50" s="54"/>
      <c r="C50" s="55">
        <f>IF(B50&gt;0,VLOOKUP(B50,'Annual Budget'!$B$4:$C$47,2,FALSE),)</f>
        <v>0</v>
      </c>
      <c r="D50" s="49"/>
      <c r="E50" s="57"/>
    </row>
    <row r="51" spans="2:5" x14ac:dyDescent="0.2">
      <c r="B51" s="54"/>
      <c r="C51" s="55">
        <f>IF(B51&gt;0,VLOOKUP(B51,'Annual Budget'!$B$4:$C$47,2,FALSE),)</f>
        <v>0</v>
      </c>
      <c r="D51" s="49"/>
      <c r="E51" s="57"/>
    </row>
    <row r="52" spans="2:5" x14ac:dyDescent="0.2">
      <c r="B52" s="54"/>
      <c r="C52" s="55">
        <f>IF(B52&gt;0,VLOOKUP(B52,'Annual Budget'!$B$4:$C$47,2,FALSE),)</f>
        <v>0</v>
      </c>
      <c r="D52" s="49"/>
      <c r="E52" s="57"/>
    </row>
    <row r="53" spans="2:5" x14ac:dyDescent="0.2">
      <c r="B53" s="54"/>
      <c r="C53" s="55">
        <f>IF(B53&gt;0,VLOOKUP(B53,'Annual Budget'!$B$4:$C$47,2,FALSE),)</f>
        <v>0</v>
      </c>
      <c r="D53" s="49"/>
      <c r="E53" s="57"/>
    </row>
    <row r="54" spans="2:5" x14ac:dyDescent="0.2">
      <c r="B54" s="54"/>
      <c r="C54" s="55">
        <f>IF(B54&gt;0,VLOOKUP(B54,'Annual Budget'!$B$4:$C$47,2,FALSE),)</f>
        <v>0</v>
      </c>
      <c r="D54" s="49"/>
      <c r="E54" s="57"/>
    </row>
    <row r="55" spans="2:5" x14ac:dyDescent="0.2">
      <c r="B55" s="54"/>
      <c r="C55" s="55">
        <f>IF(B55&gt;0,VLOOKUP(B55,'Annual Budget'!$B$4:$C$47,2,FALSE),)</f>
        <v>0</v>
      </c>
      <c r="D55" s="49"/>
      <c r="E55" s="57"/>
    </row>
    <row r="56" spans="2:5" x14ac:dyDescent="0.2">
      <c r="B56" s="54"/>
      <c r="C56" s="55">
        <f>IF(B56&gt;0,VLOOKUP(B56,'Annual Budget'!$B$4:$C$47,2,FALSE),)</f>
        <v>0</v>
      </c>
      <c r="D56" s="49"/>
      <c r="E56" s="57"/>
    </row>
    <row r="57" spans="2:5" x14ac:dyDescent="0.2">
      <c r="B57" s="54"/>
      <c r="C57" s="55">
        <f>IF(B57&gt;0,VLOOKUP(B57,'Annual Budget'!$B$4:$C$47,2,FALSE),)</f>
        <v>0</v>
      </c>
      <c r="D57" s="49"/>
      <c r="E57" s="57"/>
    </row>
    <row r="58" spans="2:5" x14ac:dyDescent="0.2">
      <c r="B58" s="54"/>
      <c r="C58" s="55">
        <f>IF(B58&gt;0,VLOOKUP(B58,'Annual Budget'!$B$4:$C$47,2,FALSE),)</f>
        <v>0</v>
      </c>
      <c r="D58" s="49"/>
      <c r="E58" s="57"/>
    </row>
    <row r="59" spans="2:5" x14ac:dyDescent="0.2">
      <c r="B59" s="54"/>
      <c r="C59" s="55">
        <f>IF(B59&gt;0,VLOOKUP(B59,'Annual Budget'!$B$4:$C$47,2,FALSE),)</f>
        <v>0</v>
      </c>
      <c r="D59" s="49"/>
      <c r="E59" s="57"/>
    </row>
    <row r="60" spans="2:5" x14ac:dyDescent="0.2">
      <c r="B60" s="54"/>
      <c r="C60" s="55">
        <f>IF(B60&gt;0,VLOOKUP(B60,'Annual Budget'!$B$4:$C$47,2,FALSE),)</f>
        <v>0</v>
      </c>
      <c r="D60" s="49"/>
      <c r="E60" s="57"/>
    </row>
    <row r="61" spans="2:5" x14ac:dyDescent="0.2">
      <c r="B61" s="54"/>
      <c r="C61" s="55">
        <f>IF(B61&gt;0,VLOOKUP(B61,'Annual Budget'!$B$4:$C$47,2,FALSE),)</f>
        <v>0</v>
      </c>
      <c r="D61" s="49"/>
      <c r="E61" s="57"/>
    </row>
    <row r="62" spans="2:5" x14ac:dyDescent="0.2">
      <c r="B62" s="54"/>
      <c r="C62" s="55">
        <f>IF(B62&gt;0,VLOOKUP(B62,'Annual Budget'!$B$4:$C$47,2,FALSE),)</f>
        <v>0</v>
      </c>
      <c r="D62" s="49"/>
      <c r="E62" s="57"/>
    </row>
    <row r="63" spans="2:5" x14ac:dyDescent="0.2">
      <c r="B63" s="54"/>
      <c r="C63" s="55">
        <f>IF(B63&gt;0,VLOOKUP(B63,'Annual Budget'!$B$4:$C$47,2,FALSE),)</f>
        <v>0</v>
      </c>
      <c r="D63" s="49"/>
      <c r="E63" s="57"/>
    </row>
    <row r="64" spans="2:5" x14ac:dyDescent="0.2">
      <c r="B64" s="58"/>
      <c r="C64" s="59"/>
      <c r="D64" s="59"/>
      <c r="E64" s="60"/>
    </row>
  </sheetData>
  <sheetProtection sheet="1" objects="1" scenarios="1" formatCells="0" formatColumns="0"/>
  <mergeCells count="8">
    <mergeCell ref="I43:J43"/>
    <mergeCell ref="I44:J44"/>
    <mergeCell ref="B2:E2"/>
    <mergeCell ref="I2:L2"/>
    <mergeCell ref="B3:E3"/>
    <mergeCell ref="I3:L3"/>
    <mergeCell ref="I12:J12"/>
    <mergeCell ref="I21:J2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69D95-D030-F048-BE7C-DAB3224841B3}">
  <dimension ref="A1:L64"/>
  <sheetViews>
    <sheetView workbookViewId="0">
      <selection activeCell="N19" sqref="N19"/>
    </sheetView>
  </sheetViews>
  <sheetFormatPr baseColWidth="10" defaultColWidth="10.83203125" defaultRowHeight="16" x14ac:dyDescent="0.2"/>
  <cols>
    <col min="1" max="1" width="7.5" style="1" customWidth="1"/>
    <col min="2" max="2" width="9" style="2" customWidth="1"/>
    <col min="3" max="3" width="34.6640625" style="1" customWidth="1"/>
    <col min="4" max="4" width="14.33203125" style="1" customWidth="1"/>
    <col min="5" max="5" width="11.1640625" style="3" bestFit="1" customWidth="1"/>
    <col min="6" max="8" width="10.83203125" style="1"/>
    <col min="9" max="9" width="9" style="1" customWidth="1"/>
    <col min="10" max="10" width="30.5" style="1" customWidth="1"/>
    <col min="11" max="16384" width="10.83203125" style="1"/>
  </cols>
  <sheetData>
    <row r="1" spans="1:12" x14ac:dyDescent="0.2">
      <c r="A1" s="85" t="s">
        <v>92</v>
      </c>
      <c r="B1" s="1"/>
      <c r="E1" s="1"/>
    </row>
    <row r="2" spans="1:12" ht="15" x14ac:dyDescent="0.2">
      <c r="B2" s="109" t="s">
        <v>56</v>
      </c>
      <c r="C2" s="109"/>
      <c r="D2" s="109"/>
      <c r="E2" s="109"/>
      <c r="I2" s="109" t="s">
        <v>55</v>
      </c>
      <c r="J2" s="109"/>
      <c r="K2" s="109"/>
      <c r="L2" s="109"/>
    </row>
    <row r="3" spans="1:12" ht="15.75" thickBot="1" x14ac:dyDescent="0.25">
      <c r="B3" s="110" t="s">
        <v>72</v>
      </c>
      <c r="C3" s="110"/>
      <c r="D3" s="110"/>
      <c r="E3" s="110"/>
      <c r="I3" s="110" t="s">
        <v>72</v>
      </c>
      <c r="J3" s="110"/>
      <c r="K3" s="110"/>
      <c r="L3" s="110"/>
    </row>
    <row r="4" spans="1:12" ht="32" customHeight="1" thickTop="1" x14ac:dyDescent="0.2">
      <c r="B4" s="51" t="s">
        <v>54</v>
      </c>
      <c r="C4" s="52" t="s">
        <v>57</v>
      </c>
      <c r="D4" s="52" t="s">
        <v>58</v>
      </c>
      <c r="E4" s="53" t="s">
        <v>59</v>
      </c>
      <c r="I4" s="51" t="s">
        <v>54</v>
      </c>
      <c r="J4" s="52" t="s">
        <v>57</v>
      </c>
      <c r="K4" s="52" t="s">
        <v>61</v>
      </c>
      <c r="L4" s="53" t="s">
        <v>62</v>
      </c>
    </row>
    <row r="5" spans="1:12" ht="15" x14ac:dyDescent="0.2">
      <c r="B5" s="54"/>
      <c r="C5" s="55">
        <f>IF(B5&gt;0,VLOOKUP(B5,'Annual Budget'!$B$4:$C$47,2,FALSE),)</f>
        <v>0</v>
      </c>
      <c r="D5" s="56"/>
      <c r="E5" s="57"/>
      <c r="I5" s="61">
        <f>'Annual Budget'!B4</f>
        <v>101</v>
      </c>
      <c r="J5" s="62" t="str">
        <f>'Annual Budget'!C4</f>
        <v>Income Source 1</v>
      </c>
      <c r="K5" s="63">
        <f>VLOOKUP(I5,'Annual Budget'!$B$2:$O$49,12,FALSE)</f>
        <v>0</v>
      </c>
      <c r="L5" s="64">
        <f>SUMIF($B$5:$B$63,I5,$E$5:$E$63)</f>
        <v>0</v>
      </c>
    </row>
    <row r="6" spans="1:12" ht="15" x14ac:dyDescent="0.2">
      <c r="B6" s="54"/>
      <c r="C6" s="55">
        <f>IF(B6&gt;0,VLOOKUP(B6,'Annual Budget'!$B$4:$C$47,2,FALSE),)</f>
        <v>0</v>
      </c>
      <c r="D6" s="56"/>
      <c r="E6" s="57"/>
      <c r="I6" s="61">
        <f>'Annual Budget'!B5</f>
        <v>102</v>
      </c>
      <c r="J6" s="62" t="str">
        <f>'Annual Budget'!C5</f>
        <v>Income Source 2</v>
      </c>
      <c r="K6" s="63">
        <f>VLOOKUP(I6,'Annual Budget'!$B$2:$O$49,12,FALSE)</f>
        <v>0</v>
      </c>
      <c r="L6" s="64">
        <f t="shared" ref="L6:L42" si="0">SUMIF($B$5:$B$63,I6,$E$5:$E$63)</f>
        <v>0</v>
      </c>
    </row>
    <row r="7" spans="1:12" ht="15" x14ac:dyDescent="0.2">
      <c r="B7" s="54"/>
      <c r="C7" s="55">
        <f>IF(B7&gt;0,VLOOKUP(B7,'Annual Budget'!$B$4:$C$47,2,FALSE),)</f>
        <v>0</v>
      </c>
      <c r="D7" s="56"/>
      <c r="E7" s="57"/>
      <c r="I7" s="61">
        <f>'Annual Budget'!B6</f>
        <v>103</v>
      </c>
      <c r="J7" s="62" t="str">
        <f>'Annual Budget'!C6</f>
        <v>Interest</v>
      </c>
      <c r="K7" s="63">
        <f>VLOOKUP(I7,'Annual Budget'!$B$2:$O$49,12,FALSE)</f>
        <v>0</v>
      </c>
      <c r="L7" s="64">
        <f t="shared" si="0"/>
        <v>0</v>
      </c>
    </row>
    <row r="8" spans="1:12" ht="15" x14ac:dyDescent="0.2">
      <c r="B8" s="54"/>
      <c r="C8" s="55">
        <f>IF(B8&gt;0,VLOOKUP(B8,'Annual Budget'!$B$4:$C$47,2,FALSE),)</f>
        <v>0</v>
      </c>
      <c r="D8" s="56"/>
      <c r="E8" s="57"/>
      <c r="I8" s="61">
        <f>'Annual Budget'!B7</f>
        <v>104</v>
      </c>
      <c r="J8" s="62" t="str">
        <f>'Annual Budget'!C7</f>
        <v>Gifts</v>
      </c>
      <c r="K8" s="63">
        <f>VLOOKUP(I8,'Annual Budget'!$B$2:$O$49,12,FALSE)</f>
        <v>0</v>
      </c>
      <c r="L8" s="64">
        <f t="shared" si="0"/>
        <v>0</v>
      </c>
    </row>
    <row r="9" spans="1:12" ht="15" x14ac:dyDescent="0.2">
      <c r="B9" s="54"/>
      <c r="C9" s="55">
        <f>IF(B9&gt;0,VLOOKUP(B9,'Annual Budget'!$B$4:$C$47,2,FALSE),)</f>
        <v>0</v>
      </c>
      <c r="D9" s="49"/>
      <c r="E9" s="57"/>
      <c r="I9" s="61">
        <f>'Annual Budget'!B8</f>
        <v>105</v>
      </c>
      <c r="J9" s="62" t="str">
        <f>'Annual Budget'!C8</f>
        <v>Other 2</v>
      </c>
      <c r="K9" s="63">
        <f>VLOOKUP(I9,'Annual Budget'!$B$2:$O$49,12,FALSE)</f>
        <v>0</v>
      </c>
      <c r="L9" s="64">
        <f t="shared" si="0"/>
        <v>0</v>
      </c>
    </row>
    <row r="10" spans="1:12" ht="15" x14ac:dyDescent="0.2">
      <c r="B10" s="54"/>
      <c r="C10" s="55">
        <f>IF(B10&gt;0,VLOOKUP(B10,'Annual Budget'!$B$4:$C$47,2,FALSE),)</f>
        <v>0</v>
      </c>
      <c r="D10" s="49"/>
      <c r="E10" s="57"/>
      <c r="I10" s="61">
        <f>'Annual Budget'!B9</f>
        <v>106</v>
      </c>
      <c r="J10" s="62" t="str">
        <f>'Annual Budget'!C9</f>
        <v>Other 3</v>
      </c>
      <c r="K10" s="63">
        <f>VLOOKUP(I10,'Annual Budget'!$B$2:$O$49,12,FALSE)</f>
        <v>0</v>
      </c>
      <c r="L10" s="64">
        <f t="shared" si="0"/>
        <v>0</v>
      </c>
    </row>
    <row r="11" spans="1:12" ht="15" x14ac:dyDescent="0.2">
      <c r="B11" s="54"/>
      <c r="C11" s="55">
        <f>IF(B11&gt;0,VLOOKUP(B11,'Annual Budget'!$B$4:$C$47,2,FALSE),)</f>
        <v>0</v>
      </c>
      <c r="D11" s="49"/>
      <c r="E11" s="57"/>
      <c r="I11" s="61">
        <f>'Annual Budget'!B11</f>
        <v>107</v>
      </c>
      <c r="J11" s="62" t="str">
        <f>'Annual Budget'!C11</f>
        <v>Tax Estimate</v>
      </c>
      <c r="K11" s="63">
        <f>VLOOKUP(I11,'Annual Budget'!$B$2:$O$49,12,FALSE)</f>
        <v>0</v>
      </c>
      <c r="L11" s="65">
        <f t="shared" si="0"/>
        <v>0</v>
      </c>
    </row>
    <row r="12" spans="1:12" ht="15" x14ac:dyDescent="0.2">
      <c r="B12" s="54"/>
      <c r="C12" s="55">
        <f>IF(B12&gt;0,VLOOKUP(B12,'Annual Budget'!$B$4:$C$47,2,FALSE),)</f>
        <v>0</v>
      </c>
      <c r="D12" s="49"/>
      <c r="E12" s="57"/>
      <c r="I12" s="105" t="s">
        <v>63</v>
      </c>
      <c r="J12" s="106"/>
      <c r="K12" s="4">
        <f>SUM(K5:K11)</f>
        <v>0</v>
      </c>
      <c r="L12" s="66">
        <f>SUM(L5:L11)</f>
        <v>0</v>
      </c>
    </row>
    <row r="13" spans="1:12" ht="15" x14ac:dyDescent="0.2">
      <c r="B13" s="54"/>
      <c r="C13" s="55">
        <f>IF(B13&gt;0,VLOOKUP(B13,'Annual Budget'!$B$4:$C$47,2,FALSE),)</f>
        <v>0</v>
      </c>
      <c r="D13" s="49"/>
      <c r="E13" s="57"/>
      <c r="I13" s="61">
        <f>'Annual Budget'!B15</f>
        <v>201</v>
      </c>
      <c r="J13" s="67" t="str">
        <f>'Annual Budget'!C15</f>
        <v>Emergency Fund</v>
      </c>
      <c r="K13" s="63">
        <f>VLOOKUP(I13,'Annual Budget'!$B$2:$O$49,12,FALSE)</f>
        <v>0</v>
      </c>
      <c r="L13" s="64">
        <f t="shared" si="0"/>
        <v>0</v>
      </c>
    </row>
    <row r="14" spans="1:12" ht="15" x14ac:dyDescent="0.2">
      <c r="B14" s="54"/>
      <c r="C14" s="55">
        <f>IF(B14&gt;0,VLOOKUP(B14,'Annual Budget'!$B$4:$C$47,2,FALSE),)</f>
        <v>0</v>
      </c>
      <c r="D14" s="49"/>
      <c r="E14" s="57"/>
      <c r="I14" s="61">
        <f>'Annual Budget'!B16</f>
        <v>202</v>
      </c>
      <c r="J14" s="67" t="str">
        <f>'Annual Budget'!C16</f>
        <v>RRSP 1</v>
      </c>
      <c r="K14" s="63">
        <f>VLOOKUP(I14,'Annual Budget'!$B$2:$O$49,12,FALSE)</f>
        <v>0</v>
      </c>
      <c r="L14" s="64">
        <f t="shared" si="0"/>
        <v>0</v>
      </c>
    </row>
    <row r="15" spans="1:12" ht="15" x14ac:dyDescent="0.2">
      <c r="B15" s="54"/>
      <c r="C15" s="55">
        <f>IF(B15&gt;0,VLOOKUP(B15,'Annual Budget'!$B$4:$C$47,2,FALSE),)</f>
        <v>0</v>
      </c>
      <c r="D15" s="49"/>
      <c r="E15" s="57"/>
      <c r="I15" s="61">
        <f>'Annual Budget'!B17</f>
        <v>203</v>
      </c>
      <c r="J15" s="67" t="str">
        <f>'Annual Budget'!C17</f>
        <v>RRSP 2</v>
      </c>
      <c r="K15" s="63">
        <f>VLOOKUP(I15,'Annual Budget'!$B$2:$O$49,12,FALSE)</f>
        <v>0</v>
      </c>
      <c r="L15" s="64">
        <f t="shared" si="0"/>
        <v>0</v>
      </c>
    </row>
    <row r="16" spans="1:12" ht="15" x14ac:dyDescent="0.2">
      <c r="B16" s="54"/>
      <c r="C16" s="55">
        <f>IF(B16&gt;0,VLOOKUP(B16,'Annual Budget'!$B$4:$C$47,2,FALSE),)</f>
        <v>0</v>
      </c>
      <c r="D16" s="49"/>
      <c r="E16" s="57"/>
      <c r="I16" s="61">
        <f>'Annual Budget'!B18</f>
        <v>204</v>
      </c>
      <c r="J16" s="67" t="str">
        <f>'Annual Budget'!C18</f>
        <v>TFSA 1</v>
      </c>
      <c r="K16" s="63">
        <f>VLOOKUP(I16,'Annual Budget'!$B$2:$O$49,12,FALSE)</f>
        <v>0</v>
      </c>
      <c r="L16" s="64">
        <f t="shared" si="0"/>
        <v>0</v>
      </c>
    </row>
    <row r="17" spans="2:12" ht="15" x14ac:dyDescent="0.2">
      <c r="B17" s="54"/>
      <c r="C17" s="55">
        <f>IF(B17&gt;0,VLOOKUP(B17,'Annual Budget'!$B$4:$C$47,2,FALSE),)</f>
        <v>0</v>
      </c>
      <c r="D17" s="49"/>
      <c r="E17" s="57"/>
      <c r="I17" s="61">
        <f>'Annual Budget'!B19</f>
        <v>205</v>
      </c>
      <c r="J17" s="67" t="str">
        <f>'Annual Budget'!C19</f>
        <v>TFSA 2</v>
      </c>
      <c r="K17" s="63">
        <f>VLOOKUP(I17,'Annual Budget'!$B$2:$O$49,12,FALSE)</f>
        <v>0</v>
      </c>
      <c r="L17" s="64">
        <f t="shared" si="0"/>
        <v>0</v>
      </c>
    </row>
    <row r="18" spans="2:12" ht="15" x14ac:dyDescent="0.2">
      <c r="B18" s="54"/>
      <c r="C18" s="55">
        <f>IF(B18&gt;0,VLOOKUP(B18,'Annual Budget'!$B$4:$C$47,2,FALSE),)</f>
        <v>0</v>
      </c>
      <c r="D18" s="49"/>
      <c r="E18" s="57"/>
      <c r="I18" s="61">
        <f>'Annual Budget'!B20</f>
        <v>206</v>
      </c>
      <c r="J18" s="67" t="str">
        <f>'Annual Budget'!C20</f>
        <v>Saving 1</v>
      </c>
      <c r="K18" s="63">
        <f>VLOOKUP(I18,'Annual Budget'!$B$2:$O$49,12,FALSE)</f>
        <v>0</v>
      </c>
      <c r="L18" s="64">
        <f t="shared" si="0"/>
        <v>0</v>
      </c>
    </row>
    <row r="19" spans="2:12" ht="15" x14ac:dyDescent="0.2">
      <c r="B19" s="54"/>
      <c r="C19" s="55">
        <f>IF(B19&gt;0,VLOOKUP(B19,'Annual Budget'!$B$4:$C$47,2,FALSE),)</f>
        <v>0</v>
      </c>
      <c r="D19" s="49"/>
      <c r="E19" s="57"/>
      <c r="I19" s="61">
        <f>'Annual Budget'!B21</f>
        <v>207</v>
      </c>
      <c r="J19" s="67" t="str">
        <f>'Annual Budget'!C21</f>
        <v>Saving 2</v>
      </c>
      <c r="K19" s="63">
        <f>VLOOKUP(I19,'Annual Budget'!$B$2:$O$49,12,FALSE)</f>
        <v>0</v>
      </c>
      <c r="L19" s="64">
        <f t="shared" si="0"/>
        <v>0</v>
      </c>
    </row>
    <row r="20" spans="2:12" ht="15" x14ac:dyDescent="0.2">
      <c r="B20" s="54"/>
      <c r="C20" s="55">
        <f>IF(B20&gt;0,VLOOKUP(B20,'Annual Budget'!$B$4:$C$47,2,FALSE),)</f>
        <v>0</v>
      </c>
      <c r="D20" s="49"/>
      <c r="E20" s="57"/>
      <c r="I20" s="61">
        <f>'Annual Budget'!B22</f>
        <v>208</v>
      </c>
      <c r="J20" s="67" t="str">
        <f>'Annual Budget'!C22</f>
        <v>Saving 3</v>
      </c>
      <c r="K20" s="63">
        <f>VLOOKUP(I20,'Annual Budget'!$B$2:$O$49,12,FALSE)</f>
        <v>0</v>
      </c>
      <c r="L20" s="64">
        <f t="shared" si="0"/>
        <v>0</v>
      </c>
    </row>
    <row r="21" spans="2:12" ht="15" x14ac:dyDescent="0.2">
      <c r="B21" s="54"/>
      <c r="C21" s="55">
        <f>IF(B21&gt;0,VLOOKUP(B21,'Annual Budget'!$B$4:$C$47,2,FALSE),)</f>
        <v>0</v>
      </c>
      <c r="D21" s="49"/>
      <c r="E21" s="57"/>
      <c r="I21" s="105" t="s">
        <v>64</v>
      </c>
      <c r="J21" s="106"/>
      <c r="K21" s="4">
        <f>SUM(K12:K20)</f>
        <v>0</v>
      </c>
      <c r="L21" s="68">
        <f>SUM(L12:L20)</f>
        <v>0</v>
      </c>
    </row>
    <row r="22" spans="2:12" ht="15" x14ac:dyDescent="0.2">
      <c r="B22" s="54"/>
      <c r="C22" s="55">
        <f>IF(B22&gt;0,VLOOKUP(B22,'Annual Budget'!$B$4:$C$47,2,FALSE),)</f>
        <v>0</v>
      </c>
      <c r="D22" s="49"/>
      <c r="E22" s="57"/>
      <c r="I22" s="61">
        <f>'Annual Budget'!B27</f>
        <v>301</v>
      </c>
      <c r="J22" s="62" t="str">
        <f>'Annual Budget'!C27</f>
        <v>Rent</v>
      </c>
      <c r="K22" s="63">
        <f>VLOOKUP(I22,'Annual Budget'!$B$2:$O$49,12,FALSE)</f>
        <v>0</v>
      </c>
      <c r="L22" s="64">
        <f t="shared" si="0"/>
        <v>0</v>
      </c>
    </row>
    <row r="23" spans="2:12" ht="15" x14ac:dyDescent="0.2">
      <c r="B23" s="54"/>
      <c r="C23" s="55">
        <f>IF(B23&gt;0,VLOOKUP(B23,'Annual Budget'!$B$4:$C$47,2,FALSE),)</f>
        <v>0</v>
      </c>
      <c r="D23" s="49"/>
      <c r="E23" s="57"/>
      <c r="I23" s="61">
        <f>'Annual Budget'!B28</f>
        <v>302</v>
      </c>
      <c r="J23" s="62" t="str">
        <f>'Annual Budget'!C28</f>
        <v>Mortgage</v>
      </c>
      <c r="K23" s="63">
        <f>VLOOKUP(I23,'Annual Budget'!$B$2:$O$49,12,FALSE)</f>
        <v>0</v>
      </c>
      <c r="L23" s="64">
        <f>SUMIF($B$5:$B$63,I23,$E$5:$E$63)</f>
        <v>0</v>
      </c>
    </row>
    <row r="24" spans="2:12" ht="15" x14ac:dyDescent="0.2">
      <c r="B24" s="54"/>
      <c r="C24" s="55">
        <f>IF(B24&gt;0,VLOOKUP(B24,'Annual Budget'!$B$4:$C$47,2,FALSE),)</f>
        <v>0</v>
      </c>
      <c r="D24" s="49"/>
      <c r="E24" s="57"/>
      <c r="I24" s="61">
        <f>'Annual Budget'!B29</f>
        <v>303</v>
      </c>
      <c r="J24" s="62" t="str">
        <f>'Annual Budget'!C29</f>
        <v>Utility 1</v>
      </c>
      <c r="K24" s="63">
        <f>VLOOKUP(I24,'Annual Budget'!$B$2:$O$49,12,FALSE)</f>
        <v>0</v>
      </c>
      <c r="L24" s="64">
        <f t="shared" si="0"/>
        <v>0</v>
      </c>
    </row>
    <row r="25" spans="2:12" ht="15" x14ac:dyDescent="0.2">
      <c r="B25" s="54"/>
      <c r="C25" s="55">
        <f>IF(B25&gt;0,VLOOKUP(B25,'Annual Budget'!$B$4:$C$47,2,FALSE),)</f>
        <v>0</v>
      </c>
      <c r="D25" s="49"/>
      <c r="E25" s="57"/>
      <c r="I25" s="61">
        <f>'Annual Budget'!B30</f>
        <v>304</v>
      </c>
      <c r="J25" s="62" t="str">
        <f>'Annual Budget'!C30</f>
        <v>Utility 2</v>
      </c>
      <c r="K25" s="63">
        <f>VLOOKUP(I25,'Annual Budget'!$B$2:$O$49,12,FALSE)</f>
        <v>0</v>
      </c>
      <c r="L25" s="64">
        <f t="shared" si="0"/>
        <v>0</v>
      </c>
    </row>
    <row r="26" spans="2:12" ht="15" x14ac:dyDescent="0.2">
      <c r="B26" s="54"/>
      <c r="C26" s="55">
        <f>IF(B26&gt;0,VLOOKUP(B26,'Annual Budget'!$B$4:$C$47,2,FALSE),)</f>
        <v>0</v>
      </c>
      <c r="D26" s="49"/>
      <c r="E26" s="57"/>
      <c r="I26" s="61">
        <f>'Annual Budget'!B31</f>
        <v>305</v>
      </c>
      <c r="J26" s="62" t="str">
        <f>'Annual Budget'!C31</f>
        <v>Utility 3</v>
      </c>
      <c r="K26" s="63">
        <f>VLOOKUP(I26,'Annual Budget'!$B$2:$O$49,12,FALSE)</f>
        <v>0</v>
      </c>
      <c r="L26" s="64">
        <f t="shared" si="0"/>
        <v>0</v>
      </c>
    </row>
    <row r="27" spans="2:12" ht="15" x14ac:dyDescent="0.2">
      <c r="B27" s="54"/>
      <c r="C27" s="55">
        <f>IF(B27&gt;0,VLOOKUP(B27,'Annual Budget'!$B$4:$C$47,2,FALSE),)</f>
        <v>0</v>
      </c>
      <c r="D27" s="49"/>
      <c r="E27" s="57"/>
      <c r="I27" s="61">
        <f>'Annual Budget'!B32</f>
        <v>306</v>
      </c>
      <c r="J27" s="62" t="str">
        <f>'Annual Budget'!C32</f>
        <v>Fuel</v>
      </c>
      <c r="K27" s="63">
        <f>VLOOKUP(I27,'Annual Budget'!$B$2:$O$49,12,FALSE)</f>
        <v>0</v>
      </c>
      <c r="L27" s="64">
        <f t="shared" si="0"/>
        <v>0</v>
      </c>
    </row>
    <row r="28" spans="2:12" ht="15" x14ac:dyDescent="0.2">
      <c r="B28" s="54"/>
      <c r="C28" s="55">
        <f>IF(B28&gt;0,VLOOKUP(B28,'Annual Budget'!$B$4:$C$47,2,FALSE),)</f>
        <v>0</v>
      </c>
      <c r="D28" s="49"/>
      <c r="E28" s="57"/>
      <c r="I28" s="61">
        <f>'Annual Budget'!B33</f>
        <v>307</v>
      </c>
      <c r="J28" s="62" t="str">
        <f>'Annual Budget'!C33</f>
        <v>Groceries</v>
      </c>
      <c r="K28" s="63">
        <f>VLOOKUP(I28,'Annual Budget'!$B$2:$O$49,12,FALSE)</f>
        <v>0</v>
      </c>
      <c r="L28" s="64">
        <f t="shared" si="0"/>
        <v>0</v>
      </c>
    </row>
    <row r="29" spans="2:12" ht="15" x14ac:dyDescent="0.2">
      <c r="B29" s="54"/>
      <c r="C29" s="55">
        <f>IF(B29&gt;0,VLOOKUP(B29,'Annual Budget'!$B$4:$C$47,2,FALSE),)</f>
        <v>0</v>
      </c>
      <c r="D29" s="49"/>
      <c r="E29" s="57"/>
      <c r="I29" s="61">
        <f>'Annual Budget'!B34</f>
        <v>308</v>
      </c>
      <c r="J29" s="62" t="str">
        <f>'Annual Budget'!C34</f>
        <v>Restuarantes</v>
      </c>
      <c r="K29" s="63">
        <f>VLOOKUP(I29,'Annual Budget'!$B$2:$O$49,12,FALSE)</f>
        <v>0</v>
      </c>
      <c r="L29" s="64">
        <f t="shared" si="0"/>
        <v>0</v>
      </c>
    </row>
    <row r="30" spans="2:12" ht="15" x14ac:dyDescent="0.2">
      <c r="B30" s="54"/>
      <c r="C30" s="55">
        <f>IF(B30&gt;0,VLOOKUP(B30,'Annual Budget'!$B$4:$C$47,2,FALSE),)</f>
        <v>0</v>
      </c>
      <c r="D30" s="49"/>
      <c r="E30" s="57"/>
      <c r="I30" s="61">
        <f>'Annual Budget'!B35</f>
        <v>309</v>
      </c>
      <c r="J30" s="62" t="str">
        <f>'Annual Budget'!C35</f>
        <v>Gifts</v>
      </c>
      <c r="K30" s="63">
        <f>VLOOKUP(I30,'Annual Budget'!$B$2:$O$49,12,FALSE)</f>
        <v>0</v>
      </c>
      <c r="L30" s="64">
        <f t="shared" si="0"/>
        <v>0</v>
      </c>
    </row>
    <row r="31" spans="2:12" ht="15" x14ac:dyDescent="0.2">
      <c r="B31" s="54"/>
      <c r="C31" s="55">
        <f>IF(B31&gt;0,VLOOKUP(B31,'Annual Budget'!$B$4:$C$47,2,FALSE),)</f>
        <v>0</v>
      </c>
      <c r="D31" s="49"/>
      <c r="E31" s="57"/>
      <c r="I31" s="61">
        <f>'Annual Budget'!B36</f>
        <v>310</v>
      </c>
      <c r="J31" s="62" t="str">
        <f>'Annual Budget'!C36</f>
        <v>Phone 1</v>
      </c>
      <c r="K31" s="63">
        <f>VLOOKUP(I31,'Annual Budget'!$B$2:$O$49,12,FALSE)</f>
        <v>0</v>
      </c>
      <c r="L31" s="64">
        <f t="shared" si="0"/>
        <v>0</v>
      </c>
    </row>
    <row r="32" spans="2:12" ht="15" x14ac:dyDescent="0.2">
      <c r="B32" s="54"/>
      <c r="C32" s="55">
        <f>IF(B32&gt;0,VLOOKUP(B32,'Annual Budget'!$B$4:$C$47,2,FALSE),)</f>
        <v>0</v>
      </c>
      <c r="D32" s="49"/>
      <c r="E32" s="57"/>
      <c r="I32" s="61">
        <f>'Annual Budget'!B37</f>
        <v>311</v>
      </c>
      <c r="J32" s="62" t="str">
        <f>'Annual Budget'!C37</f>
        <v>Phone 2</v>
      </c>
      <c r="K32" s="63">
        <f>VLOOKUP(I32,'Annual Budget'!$B$2:$O$49,12,FALSE)</f>
        <v>0</v>
      </c>
      <c r="L32" s="64">
        <f t="shared" si="0"/>
        <v>0</v>
      </c>
    </row>
    <row r="33" spans="2:12" ht="15" x14ac:dyDescent="0.2">
      <c r="B33" s="54"/>
      <c r="C33" s="55">
        <f>IF(B33&gt;0,VLOOKUP(B33,'Annual Budget'!$B$4:$C$47,2,FALSE),)</f>
        <v>0</v>
      </c>
      <c r="D33" s="49"/>
      <c r="E33" s="57"/>
      <c r="I33" s="61">
        <f>'Annual Budget'!B38</f>
        <v>312</v>
      </c>
      <c r="J33" s="62" t="str">
        <f>'Annual Budget'!C38</f>
        <v>Vehicle maintenance</v>
      </c>
      <c r="K33" s="63">
        <f>VLOOKUP(I33,'Annual Budget'!$B$2:$O$49,12,FALSE)</f>
        <v>0</v>
      </c>
      <c r="L33" s="64">
        <f t="shared" si="0"/>
        <v>0</v>
      </c>
    </row>
    <row r="34" spans="2:12" ht="15" x14ac:dyDescent="0.2">
      <c r="B34" s="54"/>
      <c r="C34" s="55">
        <f>IF(B34&gt;0,VLOOKUP(B34,'Annual Budget'!$B$4:$C$47,2,FALSE),)</f>
        <v>0</v>
      </c>
      <c r="D34" s="49"/>
      <c r="E34" s="57"/>
      <c r="I34" s="61">
        <f>'Annual Budget'!B39</f>
        <v>313</v>
      </c>
      <c r="J34" s="62" t="str">
        <f>'Annual Budget'!C39</f>
        <v>Home repairs</v>
      </c>
      <c r="K34" s="63">
        <f>VLOOKUP(I34,'Annual Budget'!$B$2:$O$49,12,FALSE)</f>
        <v>0</v>
      </c>
      <c r="L34" s="64">
        <f t="shared" si="0"/>
        <v>0</v>
      </c>
    </row>
    <row r="35" spans="2:12" ht="15" x14ac:dyDescent="0.2">
      <c r="B35" s="54"/>
      <c r="C35" s="55">
        <f>IF(B35&gt;0,VLOOKUP(B35,'Annual Budget'!$B$4:$C$47,2,FALSE),)</f>
        <v>0</v>
      </c>
      <c r="D35" s="49"/>
      <c r="E35" s="57"/>
      <c r="I35" s="61">
        <f>'Annual Budget'!B40</f>
        <v>314</v>
      </c>
      <c r="J35" s="62" t="str">
        <f>'Annual Budget'!C40</f>
        <v>Gym membership</v>
      </c>
      <c r="K35" s="63">
        <f>VLOOKUP(I35,'Annual Budget'!$B$2:$O$49,12,FALSE)</f>
        <v>0</v>
      </c>
      <c r="L35" s="64">
        <f t="shared" si="0"/>
        <v>0</v>
      </c>
    </row>
    <row r="36" spans="2:12" ht="15" x14ac:dyDescent="0.2">
      <c r="B36" s="54"/>
      <c r="C36" s="55">
        <f>IF(B36&gt;0,VLOOKUP(B36,'Annual Budget'!$B$4:$C$47,2,FALSE),)</f>
        <v>0</v>
      </c>
      <c r="D36" s="49"/>
      <c r="E36" s="57"/>
      <c r="I36" s="61">
        <f>'Annual Budget'!B41</f>
        <v>315</v>
      </c>
      <c r="J36" s="62" t="str">
        <f>'Annual Budget'!C41</f>
        <v>Entertainment</v>
      </c>
      <c r="K36" s="63">
        <f>VLOOKUP(I36,'Annual Budget'!$B$2:$O$49,12,FALSE)</f>
        <v>0</v>
      </c>
      <c r="L36" s="64">
        <f t="shared" si="0"/>
        <v>0</v>
      </c>
    </row>
    <row r="37" spans="2:12" ht="15" x14ac:dyDescent="0.2">
      <c r="B37" s="54"/>
      <c r="C37" s="55">
        <f>IF(B37&gt;0,VLOOKUP(B37,'Annual Budget'!$B$4:$C$47,2,FALSE),)</f>
        <v>0</v>
      </c>
      <c r="D37" s="49"/>
      <c r="E37" s="57"/>
      <c r="I37" s="61">
        <f>'Annual Budget'!B42</f>
        <v>316</v>
      </c>
      <c r="J37" s="62" t="str">
        <f>'Annual Budget'!C42</f>
        <v>Travel</v>
      </c>
      <c r="K37" s="63">
        <f>VLOOKUP(I37,'Annual Budget'!$B$2:$O$49,12,FALSE)</f>
        <v>0</v>
      </c>
      <c r="L37" s="64">
        <f t="shared" si="0"/>
        <v>0</v>
      </c>
    </row>
    <row r="38" spans="2:12" ht="15" x14ac:dyDescent="0.2">
      <c r="B38" s="54"/>
      <c r="C38" s="55">
        <f>IF(B38&gt;0,VLOOKUP(B38,'Annual Budget'!$B$4:$C$47,2,FALSE),)</f>
        <v>0</v>
      </c>
      <c r="D38" s="49"/>
      <c r="E38" s="57"/>
      <c r="I38" s="61">
        <f>'Annual Budget'!B43</f>
        <v>317</v>
      </c>
      <c r="J38" s="62" t="str">
        <f>'Annual Budget'!C43</f>
        <v>Other expense 1</v>
      </c>
      <c r="K38" s="63">
        <f>VLOOKUP(I38,'Annual Budget'!$B$2:$O$49,12,FALSE)</f>
        <v>0</v>
      </c>
      <c r="L38" s="64">
        <f t="shared" si="0"/>
        <v>0</v>
      </c>
    </row>
    <row r="39" spans="2:12" ht="15" x14ac:dyDescent="0.2">
      <c r="B39" s="54"/>
      <c r="C39" s="55">
        <f>IF(B39&gt;0,VLOOKUP(B39,'Annual Budget'!$B$4:$C$47,2,FALSE),)</f>
        <v>0</v>
      </c>
      <c r="D39" s="49"/>
      <c r="E39" s="57"/>
      <c r="I39" s="61">
        <f>'Annual Budget'!B44</f>
        <v>318</v>
      </c>
      <c r="J39" s="62" t="str">
        <f>'Annual Budget'!C44</f>
        <v>Other expense 2</v>
      </c>
      <c r="K39" s="63">
        <f>VLOOKUP(I39,'Annual Budget'!$B$2:$O$49,12,FALSE)</f>
        <v>0</v>
      </c>
      <c r="L39" s="64">
        <f t="shared" si="0"/>
        <v>0</v>
      </c>
    </row>
    <row r="40" spans="2:12" ht="15" x14ac:dyDescent="0.2">
      <c r="B40" s="54"/>
      <c r="C40" s="55">
        <f>IF(B40&gt;0,VLOOKUP(B40,'Annual Budget'!$B$4:$C$47,2,FALSE),)</f>
        <v>0</v>
      </c>
      <c r="D40" s="49"/>
      <c r="E40" s="57"/>
      <c r="I40" s="61">
        <f>'Annual Budget'!B45</f>
        <v>319</v>
      </c>
      <c r="J40" s="62" t="str">
        <f>'Annual Budget'!C45</f>
        <v>Other expense 3</v>
      </c>
      <c r="K40" s="63">
        <f>VLOOKUP(I40,'Annual Budget'!$B$2:$O$49,12,FALSE)</f>
        <v>0</v>
      </c>
      <c r="L40" s="64">
        <f t="shared" si="0"/>
        <v>0</v>
      </c>
    </row>
    <row r="41" spans="2:12" ht="15" x14ac:dyDescent="0.2">
      <c r="B41" s="54"/>
      <c r="C41" s="55">
        <f>IF(B41&gt;0,VLOOKUP(B41,'Annual Budget'!$B$4:$C$47,2,FALSE),)</f>
        <v>0</v>
      </c>
      <c r="D41" s="49"/>
      <c r="E41" s="57"/>
      <c r="I41" s="61">
        <f>'Annual Budget'!B46</f>
        <v>320</v>
      </c>
      <c r="J41" s="62" t="str">
        <f>'Annual Budget'!C46</f>
        <v>Other expense 4</v>
      </c>
      <c r="K41" s="63">
        <f>VLOOKUP(I41,'Annual Budget'!$B$2:$O$49,12,FALSE)</f>
        <v>0</v>
      </c>
      <c r="L41" s="64">
        <f t="shared" si="0"/>
        <v>0</v>
      </c>
    </row>
    <row r="42" spans="2:12" ht="15" x14ac:dyDescent="0.2">
      <c r="B42" s="54"/>
      <c r="C42" s="55">
        <f>IF(B42&gt;0,VLOOKUP(B42,'Annual Budget'!$B$4:$C$47,2,FALSE),)</f>
        <v>0</v>
      </c>
      <c r="D42" s="49"/>
      <c r="E42" s="57"/>
      <c r="I42" s="61">
        <f>'Annual Budget'!B47</f>
        <v>321</v>
      </c>
      <c r="J42" s="62" t="str">
        <f>'Annual Budget'!C47</f>
        <v>Other expense 5</v>
      </c>
      <c r="K42" s="63">
        <f>VLOOKUP(I42,'Annual Budget'!$B$2:$O$49,12,FALSE)</f>
        <v>0</v>
      </c>
      <c r="L42" s="64">
        <f t="shared" si="0"/>
        <v>0</v>
      </c>
    </row>
    <row r="43" spans="2:12" ht="15" x14ac:dyDescent="0.2">
      <c r="B43" s="54"/>
      <c r="C43" s="55">
        <f>IF(B43&gt;0,VLOOKUP(B43,'Annual Budget'!$B$4:$C$47,2,FALSE),)</f>
        <v>0</v>
      </c>
      <c r="D43" s="49"/>
      <c r="E43" s="57"/>
      <c r="I43" s="105" t="s">
        <v>52</v>
      </c>
      <c r="J43" s="106"/>
      <c r="K43" s="5">
        <f>SUM(K22:K42)</f>
        <v>0</v>
      </c>
      <c r="L43" s="69">
        <f>SUM(L22:L42)</f>
        <v>0</v>
      </c>
    </row>
    <row r="44" spans="2:12" ht="15.75" thickBot="1" x14ac:dyDescent="0.25">
      <c r="B44" s="54"/>
      <c r="C44" s="55">
        <f>IF(B44&gt;0,VLOOKUP(B44,'Annual Budget'!$B$4:$C$47,2,FALSE),)</f>
        <v>0</v>
      </c>
      <c r="D44" s="49"/>
      <c r="E44" s="57"/>
      <c r="I44" s="107" t="s">
        <v>51</v>
      </c>
      <c r="J44" s="108"/>
      <c r="K44" s="6">
        <f>K21+K43</f>
        <v>0</v>
      </c>
      <c r="L44" s="70">
        <f>L21+L43</f>
        <v>0</v>
      </c>
    </row>
    <row r="45" spans="2:12" ht="15.75" thickTop="1" x14ac:dyDescent="0.2">
      <c r="B45" s="54"/>
      <c r="C45" s="55">
        <f>IF(B45&gt;0,VLOOKUP(B45,'Annual Budget'!$B$4:$C$47,2,FALSE),)</f>
        <v>0</v>
      </c>
      <c r="D45" s="49"/>
      <c r="E45" s="57"/>
    </row>
    <row r="46" spans="2:12" ht="15" x14ac:dyDescent="0.2">
      <c r="B46" s="54"/>
      <c r="C46" s="55">
        <f>IF(B46&gt;0,VLOOKUP(B46,'Annual Budget'!$B$4:$C$47,2,FALSE),)</f>
        <v>0</v>
      </c>
      <c r="D46" s="49"/>
      <c r="E46" s="57"/>
    </row>
    <row r="47" spans="2:12" x14ac:dyDescent="0.2">
      <c r="B47" s="54"/>
      <c r="C47" s="55">
        <f>IF(B47&gt;0,VLOOKUP(B47,'Annual Budget'!$B$4:$C$47,2,FALSE),)</f>
        <v>0</v>
      </c>
      <c r="D47" s="49"/>
      <c r="E47" s="57"/>
    </row>
    <row r="48" spans="2:12" x14ac:dyDescent="0.2">
      <c r="B48" s="54"/>
      <c r="C48" s="55">
        <f>IF(B48&gt;0,VLOOKUP(B48,'Annual Budget'!$B$4:$C$47,2,FALSE),)</f>
        <v>0</v>
      </c>
      <c r="D48" s="49"/>
      <c r="E48" s="57"/>
    </row>
    <row r="49" spans="2:5" x14ac:dyDescent="0.2">
      <c r="B49" s="54"/>
      <c r="C49" s="55">
        <f>IF(B49&gt;0,VLOOKUP(B49,'Annual Budget'!$B$4:$C$47,2,FALSE),)</f>
        <v>0</v>
      </c>
      <c r="D49" s="49"/>
      <c r="E49" s="57"/>
    </row>
    <row r="50" spans="2:5" x14ac:dyDescent="0.2">
      <c r="B50" s="54"/>
      <c r="C50" s="55">
        <f>IF(B50&gt;0,VLOOKUP(B50,'Annual Budget'!$B$4:$C$47,2,FALSE),)</f>
        <v>0</v>
      </c>
      <c r="D50" s="49"/>
      <c r="E50" s="57"/>
    </row>
    <row r="51" spans="2:5" x14ac:dyDescent="0.2">
      <c r="B51" s="54"/>
      <c r="C51" s="55">
        <f>IF(B51&gt;0,VLOOKUP(B51,'Annual Budget'!$B$4:$C$47,2,FALSE),)</f>
        <v>0</v>
      </c>
      <c r="D51" s="49"/>
      <c r="E51" s="57"/>
    </row>
    <row r="52" spans="2:5" x14ac:dyDescent="0.2">
      <c r="B52" s="54"/>
      <c r="C52" s="55">
        <f>IF(B52&gt;0,VLOOKUP(B52,'Annual Budget'!$B$4:$C$47,2,FALSE),)</f>
        <v>0</v>
      </c>
      <c r="D52" s="49"/>
      <c r="E52" s="57"/>
    </row>
    <row r="53" spans="2:5" x14ac:dyDescent="0.2">
      <c r="B53" s="54"/>
      <c r="C53" s="55">
        <f>IF(B53&gt;0,VLOOKUP(B53,'Annual Budget'!$B$4:$C$47,2,FALSE),)</f>
        <v>0</v>
      </c>
      <c r="D53" s="49"/>
      <c r="E53" s="57"/>
    </row>
    <row r="54" spans="2:5" x14ac:dyDescent="0.2">
      <c r="B54" s="54"/>
      <c r="C54" s="55">
        <f>IF(B54&gt;0,VLOOKUP(B54,'Annual Budget'!$B$4:$C$47,2,FALSE),)</f>
        <v>0</v>
      </c>
      <c r="D54" s="49"/>
      <c r="E54" s="57"/>
    </row>
    <row r="55" spans="2:5" x14ac:dyDescent="0.2">
      <c r="B55" s="54"/>
      <c r="C55" s="55">
        <f>IF(B55&gt;0,VLOOKUP(B55,'Annual Budget'!$B$4:$C$47,2,FALSE),)</f>
        <v>0</v>
      </c>
      <c r="D55" s="49"/>
      <c r="E55" s="57"/>
    </row>
    <row r="56" spans="2:5" x14ac:dyDescent="0.2">
      <c r="B56" s="54"/>
      <c r="C56" s="55">
        <f>IF(B56&gt;0,VLOOKUP(B56,'Annual Budget'!$B$4:$C$47,2,FALSE),)</f>
        <v>0</v>
      </c>
      <c r="D56" s="49"/>
      <c r="E56" s="57"/>
    </row>
    <row r="57" spans="2:5" x14ac:dyDescent="0.2">
      <c r="B57" s="54"/>
      <c r="C57" s="55">
        <f>IF(B57&gt;0,VLOOKUP(B57,'Annual Budget'!$B$4:$C$47,2,FALSE),)</f>
        <v>0</v>
      </c>
      <c r="D57" s="49"/>
      <c r="E57" s="57"/>
    </row>
    <row r="58" spans="2:5" x14ac:dyDescent="0.2">
      <c r="B58" s="54"/>
      <c r="C58" s="55">
        <f>IF(B58&gt;0,VLOOKUP(B58,'Annual Budget'!$B$4:$C$47,2,FALSE),)</f>
        <v>0</v>
      </c>
      <c r="D58" s="49"/>
      <c r="E58" s="57"/>
    </row>
    <row r="59" spans="2:5" x14ac:dyDescent="0.2">
      <c r="B59" s="54"/>
      <c r="C59" s="55">
        <f>IF(B59&gt;0,VLOOKUP(B59,'Annual Budget'!$B$4:$C$47,2,FALSE),)</f>
        <v>0</v>
      </c>
      <c r="D59" s="49"/>
      <c r="E59" s="57"/>
    </row>
    <row r="60" spans="2:5" x14ac:dyDescent="0.2">
      <c r="B60" s="54"/>
      <c r="C60" s="55">
        <f>IF(B60&gt;0,VLOOKUP(B60,'Annual Budget'!$B$4:$C$47,2,FALSE),)</f>
        <v>0</v>
      </c>
      <c r="D60" s="49"/>
      <c r="E60" s="57"/>
    </row>
    <row r="61" spans="2:5" x14ac:dyDescent="0.2">
      <c r="B61" s="54"/>
      <c r="C61" s="55">
        <f>IF(B61&gt;0,VLOOKUP(B61,'Annual Budget'!$B$4:$C$47,2,FALSE),)</f>
        <v>0</v>
      </c>
      <c r="D61" s="49"/>
      <c r="E61" s="57"/>
    </row>
    <row r="62" spans="2:5" x14ac:dyDescent="0.2">
      <c r="B62" s="54"/>
      <c r="C62" s="55">
        <f>IF(B62&gt;0,VLOOKUP(B62,'Annual Budget'!$B$4:$C$47,2,FALSE),)</f>
        <v>0</v>
      </c>
      <c r="D62" s="49"/>
      <c r="E62" s="57"/>
    </row>
    <row r="63" spans="2:5" x14ac:dyDescent="0.2">
      <c r="B63" s="54"/>
      <c r="C63" s="55">
        <f>IF(B63&gt;0,VLOOKUP(B63,'Annual Budget'!$B$4:$C$47,2,FALSE),)</f>
        <v>0</v>
      </c>
      <c r="D63" s="49"/>
      <c r="E63" s="57"/>
    </row>
    <row r="64" spans="2:5" x14ac:dyDescent="0.2">
      <c r="B64" s="58"/>
      <c r="C64" s="59"/>
      <c r="D64" s="59"/>
      <c r="E64" s="60"/>
    </row>
  </sheetData>
  <sheetProtection sheet="1" objects="1" scenarios="1" formatCells="0" formatColumns="0"/>
  <mergeCells count="8">
    <mergeCell ref="I43:J43"/>
    <mergeCell ref="I44:J44"/>
    <mergeCell ref="B2:E2"/>
    <mergeCell ref="I2:L2"/>
    <mergeCell ref="B3:E3"/>
    <mergeCell ref="I3:L3"/>
    <mergeCell ref="I12:J12"/>
    <mergeCell ref="I21:J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BFDCD-F8C8-F342-B7DF-DA512A36C6F9}">
  <dimension ref="A1:L64"/>
  <sheetViews>
    <sheetView topLeftCell="A10" workbookViewId="0">
      <selection activeCell="N21" sqref="N21"/>
    </sheetView>
  </sheetViews>
  <sheetFormatPr baseColWidth="10" defaultColWidth="10.83203125" defaultRowHeight="16" x14ac:dyDescent="0.2"/>
  <cols>
    <col min="1" max="1" width="7.5" style="1" customWidth="1"/>
    <col min="2" max="2" width="9" style="2" customWidth="1"/>
    <col min="3" max="3" width="34.6640625" style="1" customWidth="1"/>
    <col min="4" max="4" width="14.33203125" style="1" customWidth="1"/>
    <col min="5" max="5" width="11.1640625" style="3" bestFit="1" customWidth="1"/>
    <col min="6" max="8" width="10.83203125" style="1"/>
    <col min="9" max="9" width="9" style="1" customWidth="1"/>
    <col min="10" max="10" width="30.5" style="1" customWidth="1"/>
    <col min="11" max="16384" width="10.83203125" style="1"/>
  </cols>
  <sheetData>
    <row r="1" spans="1:12" x14ac:dyDescent="0.2">
      <c r="A1" s="85" t="s">
        <v>92</v>
      </c>
      <c r="B1" s="1"/>
      <c r="E1" s="1"/>
    </row>
    <row r="2" spans="1:12" ht="15" x14ac:dyDescent="0.2">
      <c r="B2" s="109" t="s">
        <v>56</v>
      </c>
      <c r="C2" s="109"/>
      <c r="D2" s="109"/>
      <c r="E2" s="109"/>
      <c r="I2" s="109" t="s">
        <v>55</v>
      </c>
      <c r="J2" s="109"/>
      <c r="K2" s="109"/>
      <c r="L2" s="109"/>
    </row>
    <row r="3" spans="1:12" ht="15.75" thickBot="1" x14ac:dyDescent="0.25">
      <c r="B3" s="110" t="s">
        <v>73</v>
      </c>
      <c r="C3" s="110"/>
      <c r="D3" s="110"/>
      <c r="E3" s="110"/>
      <c r="I3" s="110" t="s">
        <v>73</v>
      </c>
      <c r="J3" s="110"/>
      <c r="K3" s="110"/>
      <c r="L3" s="110"/>
    </row>
    <row r="4" spans="1:12" ht="32" customHeight="1" thickTop="1" x14ac:dyDescent="0.2">
      <c r="B4" s="51" t="s">
        <v>54</v>
      </c>
      <c r="C4" s="52" t="s">
        <v>57</v>
      </c>
      <c r="D4" s="52" t="s">
        <v>58</v>
      </c>
      <c r="E4" s="53" t="s">
        <v>59</v>
      </c>
      <c r="I4" s="51" t="s">
        <v>54</v>
      </c>
      <c r="J4" s="52" t="s">
        <v>57</v>
      </c>
      <c r="K4" s="52" t="s">
        <v>61</v>
      </c>
      <c r="L4" s="53" t="s">
        <v>62</v>
      </c>
    </row>
    <row r="5" spans="1:12" ht="15" x14ac:dyDescent="0.2">
      <c r="B5" s="54"/>
      <c r="C5" s="55">
        <f>IF(B5&gt;0,VLOOKUP(B5,'Annual Budget'!$B$4:$C$47,2,FALSE),)</f>
        <v>0</v>
      </c>
      <c r="D5" s="56"/>
      <c r="E5" s="57"/>
      <c r="I5" s="61">
        <f>'Annual Budget'!B4</f>
        <v>101</v>
      </c>
      <c r="J5" s="62" t="str">
        <f>'Annual Budget'!C4</f>
        <v>Income Source 1</v>
      </c>
      <c r="K5" s="63">
        <f>VLOOKUP(I5,'Annual Budget'!$B$2:$O$49,13,FALSE)</f>
        <v>0</v>
      </c>
      <c r="L5" s="64">
        <f>SUMIF($B$5:$B$63,I5,$E$5:$E$63)</f>
        <v>0</v>
      </c>
    </row>
    <row r="6" spans="1:12" ht="15" x14ac:dyDescent="0.2">
      <c r="B6" s="54"/>
      <c r="C6" s="55">
        <f>IF(B6&gt;0,VLOOKUP(B6,'Annual Budget'!$B$4:$C$47,2,FALSE),)</f>
        <v>0</v>
      </c>
      <c r="D6" s="56"/>
      <c r="E6" s="57"/>
      <c r="I6" s="61">
        <f>'Annual Budget'!B5</f>
        <v>102</v>
      </c>
      <c r="J6" s="62" t="str">
        <f>'Annual Budget'!C5</f>
        <v>Income Source 2</v>
      </c>
      <c r="K6" s="63">
        <f>VLOOKUP(I6,'Annual Budget'!$B$2:$O$49,13,FALSE)</f>
        <v>0</v>
      </c>
      <c r="L6" s="64">
        <f t="shared" ref="L6:L42" si="0">SUMIF($B$5:$B$63,I6,$E$5:$E$63)</f>
        <v>0</v>
      </c>
    </row>
    <row r="7" spans="1:12" ht="15" x14ac:dyDescent="0.2">
      <c r="B7" s="54"/>
      <c r="C7" s="55">
        <f>IF(B7&gt;0,VLOOKUP(B7,'Annual Budget'!$B$4:$C$47,2,FALSE),)</f>
        <v>0</v>
      </c>
      <c r="D7" s="56"/>
      <c r="E7" s="57"/>
      <c r="I7" s="61">
        <f>'Annual Budget'!B6</f>
        <v>103</v>
      </c>
      <c r="J7" s="62" t="str">
        <f>'Annual Budget'!C6</f>
        <v>Interest</v>
      </c>
      <c r="K7" s="63">
        <f>VLOOKUP(I7,'Annual Budget'!$B$2:$O$49,13,FALSE)</f>
        <v>0</v>
      </c>
      <c r="L7" s="64">
        <f t="shared" si="0"/>
        <v>0</v>
      </c>
    </row>
    <row r="8" spans="1:12" ht="15" x14ac:dyDescent="0.2">
      <c r="B8" s="54"/>
      <c r="C8" s="55">
        <f>IF(B8&gt;0,VLOOKUP(B8,'Annual Budget'!$B$4:$C$47,2,FALSE),)</f>
        <v>0</v>
      </c>
      <c r="D8" s="56"/>
      <c r="E8" s="57"/>
      <c r="I8" s="61">
        <f>'Annual Budget'!B7</f>
        <v>104</v>
      </c>
      <c r="J8" s="62" t="str">
        <f>'Annual Budget'!C7</f>
        <v>Gifts</v>
      </c>
      <c r="K8" s="63">
        <f>VLOOKUP(I8,'Annual Budget'!$B$2:$O$49,13,FALSE)</f>
        <v>0</v>
      </c>
      <c r="L8" s="64">
        <f t="shared" si="0"/>
        <v>0</v>
      </c>
    </row>
    <row r="9" spans="1:12" ht="15" x14ac:dyDescent="0.2">
      <c r="B9" s="54"/>
      <c r="C9" s="55">
        <f>IF(B9&gt;0,VLOOKUP(B9,'Annual Budget'!$B$4:$C$47,2,FALSE),)</f>
        <v>0</v>
      </c>
      <c r="D9" s="49"/>
      <c r="E9" s="57"/>
      <c r="I9" s="61">
        <f>'Annual Budget'!B8</f>
        <v>105</v>
      </c>
      <c r="J9" s="62" t="str">
        <f>'Annual Budget'!C8</f>
        <v>Other 2</v>
      </c>
      <c r="K9" s="63">
        <f>VLOOKUP(I9,'Annual Budget'!$B$2:$O$49,13,FALSE)</f>
        <v>0</v>
      </c>
      <c r="L9" s="64">
        <f t="shared" si="0"/>
        <v>0</v>
      </c>
    </row>
    <row r="10" spans="1:12" ht="15" x14ac:dyDescent="0.2">
      <c r="B10" s="54"/>
      <c r="C10" s="55">
        <f>IF(B10&gt;0,VLOOKUP(B10,'Annual Budget'!$B$4:$C$47,2,FALSE),)</f>
        <v>0</v>
      </c>
      <c r="D10" s="49"/>
      <c r="E10" s="57"/>
      <c r="I10" s="61">
        <f>'Annual Budget'!B9</f>
        <v>106</v>
      </c>
      <c r="J10" s="62" t="str">
        <f>'Annual Budget'!C9</f>
        <v>Other 3</v>
      </c>
      <c r="K10" s="63">
        <f>VLOOKUP(I10,'Annual Budget'!$B$2:$O$49,13,FALSE)</f>
        <v>0</v>
      </c>
      <c r="L10" s="64">
        <f t="shared" si="0"/>
        <v>0</v>
      </c>
    </row>
    <row r="11" spans="1:12" ht="15" x14ac:dyDescent="0.2">
      <c r="B11" s="54"/>
      <c r="C11" s="55">
        <f>IF(B11&gt;0,VLOOKUP(B11,'Annual Budget'!$B$4:$C$47,2,FALSE),)</f>
        <v>0</v>
      </c>
      <c r="D11" s="49"/>
      <c r="E11" s="57"/>
      <c r="I11" s="61">
        <f>'Annual Budget'!B11</f>
        <v>107</v>
      </c>
      <c r="J11" s="62" t="str">
        <f>'Annual Budget'!C11</f>
        <v>Tax Estimate</v>
      </c>
      <c r="K11" s="63">
        <f>VLOOKUP(I11,'Annual Budget'!$B$2:$O$49,13,FALSE)</f>
        <v>0</v>
      </c>
      <c r="L11" s="65">
        <f t="shared" si="0"/>
        <v>0</v>
      </c>
    </row>
    <row r="12" spans="1:12" ht="15" x14ac:dyDescent="0.2">
      <c r="B12" s="54"/>
      <c r="C12" s="55">
        <f>IF(B12&gt;0,VLOOKUP(B12,'Annual Budget'!$B$4:$C$47,2,FALSE),)</f>
        <v>0</v>
      </c>
      <c r="D12" s="49"/>
      <c r="E12" s="57"/>
      <c r="I12" s="105" t="s">
        <v>63</v>
      </c>
      <c r="J12" s="106"/>
      <c r="K12" s="4">
        <f>SUM(K5:K11)</f>
        <v>0</v>
      </c>
      <c r="L12" s="66">
        <f>SUM(L5:L11)</f>
        <v>0</v>
      </c>
    </row>
    <row r="13" spans="1:12" ht="15" x14ac:dyDescent="0.2">
      <c r="B13" s="54"/>
      <c r="C13" s="55">
        <f>IF(B13&gt;0,VLOOKUP(B13,'Annual Budget'!$B$4:$C$47,2,FALSE),)</f>
        <v>0</v>
      </c>
      <c r="D13" s="49"/>
      <c r="E13" s="57"/>
      <c r="I13" s="61">
        <f>'Annual Budget'!B15</f>
        <v>201</v>
      </c>
      <c r="J13" s="67" t="str">
        <f>'Annual Budget'!C15</f>
        <v>Emergency Fund</v>
      </c>
      <c r="K13" s="63">
        <f>VLOOKUP(I13,'Annual Budget'!$B$2:$O$49,13,FALSE)</f>
        <v>0</v>
      </c>
      <c r="L13" s="64">
        <f t="shared" si="0"/>
        <v>0</v>
      </c>
    </row>
    <row r="14" spans="1:12" ht="15" x14ac:dyDescent="0.2">
      <c r="B14" s="54"/>
      <c r="C14" s="55">
        <f>IF(B14&gt;0,VLOOKUP(B14,'Annual Budget'!$B$4:$C$47,2,FALSE),)</f>
        <v>0</v>
      </c>
      <c r="D14" s="49"/>
      <c r="E14" s="57"/>
      <c r="I14" s="61">
        <f>'Annual Budget'!B16</f>
        <v>202</v>
      </c>
      <c r="J14" s="67" t="str">
        <f>'Annual Budget'!C16</f>
        <v>RRSP 1</v>
      </c>
      <c r="K14" s="63">
        <f>VLOOKUP(I14,'Annual Budget'!$B$2:$O$49,13,FALSE)</f>
        <v>0</v>
      </c>
      <c r="L14" s="64">
        <f t="shared" si="0"/>
        <v>0</v>
      </c>
    </row>
    <row r="15" spans="1:12" ht="15" x14ac:dyDescent="0.2">
      <c r="B15" s="54"/>
      <c r="C15" s="55">
        <f>IF(B15&gt;0,VLOOKUP(B15,'Annual Budget'!$B$4:$C$47,2,FALSE),)</f>
        <v>0</v>
      </c>
      <c r="D15" s="49"/>
      <c r="E15" s="57"/>
      <c r="I15" s="61">
        <f>'Annual Budget'!B17</f>
        <v>203</v>
      </c>
      <c r="J15" s="67" t="str">
        <f>'Annual Budget'!C17</f>
        <v>RRSP 2</v>
      </c>
      <c r="K15" s="63">
        <f>VLOOKUP(I15,'Annual Budget'!$B$2:$O$49,13,FALSE)</f>
        <v>0</v>
      </c>
      <c r="L15" s="64">
        <f t="shared" si="0"/>
        <v>0</v>
      </c>
    </row>
    <row r="16" spans="1:12" ht="15" x14ac:dyDescent="0.2">
      <c r="B16" s="54"/>
      <c r="C16" s="55">
        <f>IF(B16&gt;0,VLOOKUP(B16,'Annual Budget'!$B$4:$C$47,2,FALSE),)</f>
        <v>0</v>
      </c>
      <c r="D16" s="49"/>
      <c r="E16" s="57"/>
      <c r="I16" s="61">
        <f>'Annual Budget'!B18</f>
        <v>204</v>
      </c>
      <c r="J16" s="67" t="str">
        <f>'Annual Budget'!C18</f>
        <v>TFSA 1</v>
      </c>
      <c r="K16" s="63">
        <f>VLOOKUP(I16,'Annual Budget'!$B$2:$O$49,13,FALSE)</f>
        <v>0</v>
      </c>
      <c r="L16" s="64">
        <f t="shared" si="0"/>
        <v>0</v>
      </c>
    </row>
    <row r="17" spans="2:12" ht="15" x14ac:dyDescent="0.2">
      <c r="B17" s="54"/>
      <c r="C17" s="55">
        <f>IF(B17&gt;0,VLOOKUP(B17,'Annual Budget'!$B$4:$C$47,2,FALSE),)</f>
        <v>0</v>
      </c>
      <c r="D17" s="49"/>
      <c r="E17" s="57"/>
      <c r="I17" s="61">
        <f>'Annual Budget'!B19</f>
        <v>205</v>
      </c>
      <c r="J17" s="67" t="str">
        <f>'Annual Budget'!C19</f>
        <v>TFSA 2</v>
      </c>
      <c r="K17" s="63">
        <f>VLOOKUP(I17,'Annual Budget'!$B$2:$O$49,13,FALSE)</f>
        <v>0</v>
      </c>
      <c r="L17" s="64">
        <f t="shared" si="0"/>
        <v>0</v>
      </c>
    </row>
    <row r="18" spans="2:12" ht="15" x14ac:dyDescent="0.2">
      <c r="B18" s="54"/>
      <c r="C18" s="55">
        <f>IF(B18&gt;0,VLOOKUP(B18,'Annual Budget'!$B$4:$C$47,2,FALSE),)</f>
        <v>0</v>
      </c>
      <c r="D18" s="49"/>
      <c r="E18" s="57"/>
      <c r="I18" s="61">
        <f>'Annual Budget'!B20</f>
        <v>206</v>
      </c>
      <c r="J18" s="67" t="str">
        <f>'Annual Budget'!C20</f>
        <v>Saving 1</v>
      </c>
      <c r="K18" s="63">
        <f>VLOOKUP(I18,'Annual Budget'!$B$2:$O$49,13,FALSE)</f>
        <v>0</v>
      </c>
      <c r="L18" s="64">
        <f t="shared" si="0"/>
        <v>0</v>
      </c>
    </row>
    <row r="19" spans="2:12" ht="15" x14ac:dyDescent="0.2">
      <c r="B19" s="54"/>
      <c r="C19" s="55">
        <f>IF(B19&gt;0,VLOOKUP(B19,'Annual Budget'!$B$4:$C$47,2,FALSE),)</f>
        <v>0</v>
      </c>
      <c r="D19" s="49"/>
      <c r="E19" s="57"/>
      <c r="I19" s="61">
        <f>'Annual Budget'!B21</f>
        <v>207</v>
      </c>
      <c r="J19" s="67" t="str">
        <f>'Annual Budget'!C21</f>
        <v>Saving 2</v>
      </c>
      <c r="K19" s="63">
        <f>VLOOKUP(I19,'Annual Budget'!$B$2:$O$49,13,FALSE)</f>
        <v>0</v>
      </c>
      <c r="L19" s="64">
        <f t="shared" si="0"/>
        <v>0</v>
      </c>
    </row>
    <row r="20" spans="2:12" ht="15" x14ac:dyDescent="0.2">
      <c r="B20" s="54"/>
      <c r="C20" s="55">
        <f>IF(B20&gt;0,VLOOKUP(B20,'Annual Budget'!$B$4:$C$47,2,FALSE),)</f>
        <v>0</v>
      </c>
      <c r="D20" s="49"/>
      <c r="E20" s="57"/>
      <c r="I20" s="61">
        <f>'Annual Budget'!B22</f>
        <v>208</v>
      </c>
      <c r="J20" s="67" t="str">
        <f>'Annual Budget'!C22</f>
        <v>Saving 3</v>
      </c>
      <c r="K20" s="63">
        <f>VLOOKUP(I20,'Annual Budget'!$B$2:$O$49,13,FALSE)</f>
        <v>0</v>
      </c>
      <c r="L20" s="64">
        <f t="shared" si="0"/>
        <v>0</v>
      </c>
    </row>
    <row r="21" spans="2:12" ht="15" x14ac:dyDescent="0.2">
      <c r="B21" s="54"/>
      <c r="C21" s="55">
        <f>IF(B21&gt;0,VLOOKUP(B21,'Annual Budget'!$B$4:$C$47,2,FALSE),)</f>
        <v>0</v>
      </c>
      <c r="D21" s="49"/>
      <c r="E21" s="57"/>
      <c r="I21" s="105" t="s">
        <v>64</v>
      </c>
      <c r="J21" s="106"/>
      <c r="K21" s="4">
        <f>SUM(K12:K20)</f>
        <v>0</v>
      </c>
      <c r="L21" s="68">
        <f>SUM(L12:L20)</f>
        <v>0</v>
      </c>
    </row>
    <row r="22" spans="2:12" ht="15" x14ac:dyDescent="0.2">
      <c r="B22" s="54"/>
      <c r="C22" s="55">
        <f>IF(B22&gt;0,VLOOKUP(B22,'Annual Budget'!$B$4:$C$47,2,FALSE),)</f>
        <v>0</v>
      </c>
      <c r="D22" s="49"/>
      <c r="E22" s="57"/>
      <c r="I22" s="61">
        <f>'Annual Budget'!B27</f>
        <v>301</v>
      </c>
      <c r="J22" s="62" t="str">
        <f>'Annual Budget'!C27</f>
        <v>Rent</v>
      </c>
      <c r="K22" s="63">
        <f>VLOOKUP(I22,'Annual Budget'!$B$2:$O$49,13,FALSE)</f>
        <v>0</v>
      </c>
      <c r="L22" s="64">
        <f t="shared" si="0"/>
        <v>0</v>
      </c>
    </row>
    <row r="23" spans="2:12" ht="15" x14ac:dyDescent="0.2">
      <c r="B23" s="54"/>
      <c r="C23" s="55">
        <f>IF(B23&gt;0,VLOOKUP(B23,'Annual Budget'!$B$4:$C$47,2,FALSE),)</f>
        <v>0</v>
      </c>
      <c r="D23" s="49"/>
      <c r="E23" s="57"/>
      <c r="I23" s="61">
        <f>'Annual Budget'!B28</f>
        <v>302</v>
      </c>
      <c r="J23" s="62" t="str">
        <f>'Annual Budget'!C28</f>
        <v>Mortgage</v>
      </c>
      <c r="K23" s="63">
        <f>VLOOKUP(I23,'Annual Budget'!$B$2:$O$49,13,FALSE)</f>
        <v>0</v>
      </c>
      <c r="L23" s="64">
        <f>SUMIF($B$5:$B$63,I23,$E$5:$E$63)</f>
        <v>0</v>
      </c>
    </row>
    <row r="24" spans="2:12" ht="15" x14ac:dyDescent="0.2">
      <c r="B24" s="54"/>
      <c r="C24" s="55">
        <f>IF(B24&gt;0,VLOOKUP(B24,'Annual Budget'!$B$4:$C$47,2,FALSE),)</f>
        <v>0</v>
      </c>
      <c r="D24" s="49"/>
      <c r="E24" s="57"/>
      <c r="I24" s="61">
        <f>'Annual Budget'!B29</f>
        <v>303</v>
      </c>
      <c r="J24" s="62" t="str">
        <f>'Annual Budget'!C29</f>
        <v>Utility 1</v>
      </c>
      <c r="K24" s="63">
        <f>VLOOKUP(I24,'Annual Budget'!$B$2:$O$49,13,FALSE)</f>
        <v>0</v>
      </c>
      <c r="L24" s="64">
        <f t="shared" si="0"/>
        <v>0</v>
      </c>
    </row>
    <row r="25" spans="2:12" ht="15" x14ac:dyDescent="0.2">
      <c r="B25" s="54"/>
      <c r="C25" s="55">
        <f>IF(B25&gt;0,VLOOKUP(B25,'Annual Budget'!$B$4:$C$47,2,FALSE),)</f>
        <v>0</v>
      </c>
      <c r="D25" s="49"/>
      <c r="E25" s="57"/>
      <c r="I25" s="61">
        <f>'Annual Budget'!B30</f>
        <v>304</v>
      </c>
      <c r="J25" s="62" t="str">
        <f>'Annual Budget'!C30</f>
        <v>Utility 2</v>
      </c>
      <c r="K25" s="63">
        <f>VLOOKUP(I25,'Annual Budget'!$B$2:$O$49,13,FALSE)</f>
        <v>0</v>
      </c>
      <c r="L25" s="64">
        <f t="shared" si="0"/>
        <v>0</v>
      </c>
    </row>
    <row r="26" spans="2:12" ht="15" x14ac:dyDescent="0.2">
      <c r="B26" s="54"/>
      <c r="C26" s="55">
        <f>IF(B26&gt;0,VLOOKUP(B26,'Annual Budget'!$B$4:$C$47,2,FALSE),)</f>
        <v>0</v>
      </c>
      <c r="D26" s="49"/>
      <c r="E26" s="57"/>
      <c r="I26" s="61">
        <f>'Annual Budget'!B31</f>
        <v>305</v>
      </c>
      <c r="J26" s="62" t="str">
        <f>'Annual Budget'!C31</f>
        <v>Utility 3</v>
      </c>
      <c r="K26" s="63">
        <f>VLOOKUP(I26,'Annual Budget'!$B$2:$O$49,13,FALSE)</f>
        <v>0</v>
      </c>
      <c r="L26" s="64">
        <f t="shared" si="0"/>
        <v>0</v>
      </c>
    </row>
    <row r="27" spans="2:12" ht="15" x14ac:dyDescent="0.2">
      <c r="B27" s="54"/>
      <c r="C27" s="55">
        <f>IF(B27&gt;0,VLOOKUP(B27,'Annual Budget'!$B$4:$C$47,2,FALSE),)</f>
        <v>0</v>
      </c>
      <c r="D27" s="49"/>
      <c r="E27" s="57"/>
      <c r="I27" s="61">
        <f>'Annual Budget'!B32</f>
        <v>306</v>
      </c>
      <c r="J27" s="62" t="str">
        <f>'Annual Budget'!C32</f>
        <v>Fuel</v>
      </c>
      <c r="K27" s="63">
        <f>VLOOKUP(I27,'Annual Budget'!$B$2:$O$49,13,FALSE)</f>
        <v>0</v>
      </c>
      <c r="L27" s="64">
        <f t="shared" si="0"/>
        <v>0</v>
      </c>
    </row>
    <row r="28" spans="2:12" ht="15" x14ac:dyDescent="0.2">
      <c r="B28" s="54"/>
      <c r="C28" s="55">
        <f>IF(B28&gt;0,VLOOKUP(B28,'Annual Budget'!$B$4:$C$47,2,FALSE),)</f>
        <v>0</v>
      </c>
      <c r="D28" s="49"/>
      <c r="E28" s="57"/>
      <c r="I28" s="61">
        <f>'Annual Budget'!B33</f>
        <v>307</v>
      </c>
      <c r="J28" s="62" t="str">
        <f>'Annual Budget'!C33</f>
        <v>Groceries</v>
      </c>
      <c r="K28" s="63">
        <f>VLOOKUP(I28,'Annual Budget'!$B$2:$O$49,13,FALSE)</f>
        <v>0</v>
      </c>
      <c r="L28" s="64">
        <f t="shared" si="0"/>
        <v>0</v>
      </c>
    </row>
    <row r="29" spans="2:12" ht="15" x14ac:dyDescent="0.2">
      <c r="B29" s="54"/>
      <c r="C29" s="55">
        <f>IF(B29&gt;0,VLOOKUP(B29,'Annual Budget'!$B$4:$C$47,2,FALSE),)</f>
        <v>0</v>
      </c>
      <c r="D29" s="49"/>
      <c r="E29" s="57"/>
      <c r="I29" s="61">
        <f>'Annual Budget'!B34</f>
        <v>308</v>
      </c>
      <c r="J29" s="62" t="str">
        <f>'Annual Budget'!C34</f>
        <v>Restuarantes</v>
      </c>
      <c r="K29" s="63">
        <f>VLOOKUP(I29,'Annual Budget'!$B$2:$O$49,13,FALSE)</f>
        <v>0</v>
      </c>
      <c r="L29" s="64">
        <f t="shared" si="0"/>
        <v>0</v>
      </c>
    </row>
    <row r="30" spans="2:12" ht="15" x14ac:dyDescent="0.2">
      <c r="B30" s="54"/>
      <c r="C30" s="55">
        <f>IF(B30&gt;0,VLOOKUP(B30,'Annual Budget'!$B$4:$C$47,2,FALSE),)</f>
        <v>0</v>
      </c>
      <c r="D30" s="49"/>
      <c r="E30" s="57"/>
      <c r="I30" s="61">
        <f>'Annual Budget'!B35</f>
        <v>309</v>
      </c>
      <c r="J30" s="62" t="str">
        <f>'Annual Budget'!C35</f>
        <v>Gifts</v>
      </c>
      <c r="K30" s="63">
        <f>VLOOKUP(I30,'Annual Budget'!$B$2:$O$49,13,FALSE)</f>
        <v>0</v>
      </c>
      <c r="L30" s="64">
        <f t="shared" si="0"/>
        <v>0</v>
      </c>
    </row>
    <row r="31" spans="2:12" ht="15" x14ac:dyDescent="0.2">
      <c r="B31" s="54"/>
      <c r="C31" s="55">
        <f>IF(B31&gt;0,VLOOKUP(B31,'Annual Budget'!$B$4:$C$47,2,FALSE),)</f>
        <v>0</v>
      </c>
      <c r="D31" s="49"/>
      <c r="E31" s="57"/>
      <c r="I31" s="61">
        <f>'Annual Budget'!B36</f>
        <v>310</v>
      </c>
      <c r="J31" s="62" t="str">
        <f>'Annual Budget'!C36</f>
        <v>Phone 1</v>
      </c>
      <c r="K31" s="63">
        <f>VLOOKUP(I31,'Annual Budget'!$B$2:$O$49,13,FALSE)</f>
        <v>0</v>
      </c>
      <c r="L31" s="64">
        <f t="shared" si="0"/>
        <v>0</v>
      </c>
    </row>
    <row r="32" spans="2:12" ht="15" x14ac:dyDescent="0.2">
      <c r="B32" s="54"/>
      <c r="C32" s="55">
        <f>IF(B32&gt;0,VLOOKUP(B32,'Annual Budget'!$B$4:$C$47,2,FALSE),)</f>
        <v>0</v>
      </c>
      <c r="D32" s="49"/>
      <c r="E32" s="57"/>
      <c r="I32" s="61">
        <f>'Annual Budget'!B37</f>
        <v>311</v>
      </c>
      <c r="J32" s="62" t="str">
        <f>'Annual Budget'!C37</f>
        <v>Phone 2</v>
      </c>
      <c r="K32" s="63">
        <f>VLOOKUP(I32,'Annual Budget'!$B$2:$O$49,13,FALSE)</f>
        <v>0</v>
      </c>
      <c r="L32" s="64">
        <f t="shared" si="0"/>
        <v>0</v>
      </c>
    </row>
    <row r="33" spans="2:12" ht="15" x14ac:dyDescent="0.2">
      <c r="B33" s="54"/>
      <c r="C33" s="55">
        <f>IF(B33&gt;0,VLOOKUP(B33,'Annual Budget'!$B$4:$C$47,2,FALSE),)</f>
        <v>0</v>
      </c>
      <c r="D33" s="49"/>
      <c r="E33" s="57"/>
      <c r="I33" s="61">
        <f>'Annual Budget'!B38</f>
        <v>312</v>
      </c>
      <c r="J33" s="62" t="str">
        <f>'Annual Budget'!C38</f>
        <v>Vehicle maintenance</v>
      </c>
      <c r="K33" s="63">
        <f>VLOOKUP(I33,'Annual Budget'!$B$2:$O$49,13,FALSE)</f>
        <v>0</v>
      </c>
      <c r="L33" s="64">
        <f t="shared" si="0"/>
        <v>0</v>
      </c>
    </row>
    <row r="34" spans="2:12" ht="15" x14ac:dyDescent="0.2">
      <c r="B34" s="54"/>
      <c r="C34" s="55">
        <f>IF(B34&gt;0,VLOOKUP(B34,'Annual Budget'!$B$4:$C$47,2,FALSE),)</f>
        <v>0</v>
      </c>
      <c r="D34" s="49"/>
      <c r="E34" s="57"/>
      <c r="I34" s="61">
        <f>'Annual Budget'!B39</f>
        <v>313</v>
      </c>
      <c r="J34" s="62" t="str">
        <f>'Annual Budget'!C39</f>
        <v>Home repairs</v>
      </c>
      <c r="K34" s="63">
        <f>VLOOKUP(I34,'Annual Budget'!$B$2:$O$49,13,FALSE)</f>
        <v>0</v>
      </c>
      <c r="L34" s="64">
        <f t="shared" si="0"/>
        <v>0</v>
      </c>
    </row>
    <row r="35" spans="2:12" ht="15" x14ac:dyDescent="0.2">
      <c r="B35" s="54"/>
      <c r="C35" s="55">
        <f>IF(B35&gt;0,VLOOKUP(B35,'Annual Budget'!$B$4:$C$47,2,FALSE),)</f>
        <v>0</v>
      </c>
      <c r="D35" s="49"/>
      <c r="E35" s="57"/>
      <c r="I35" s="61">
        <f>'Annual Budget'!B40</f>
        <v>314</v>
      </c>
      <c r="J35" s="62" t="str">
        <f>'Annual Budget'!C40</f>
        <v>Gym membership</v>
      </c>
      <c r="K35" s="63">
        <f>VLOOKUP(I35,'Annual Budget'!$B$2:$O$49,13,FALSE)</f>
        <v>0</v>
      </c>
      <c r="L35" s="64">
        <f t="shared" si="0"/>
        <v>0</v>
      </c>
    </row>
    <row r="36" spans="2:12" ht="15" x14ac:dyDescent="0.2">
      <c r="B36" s="54"/>
      <c r="C36" s="55">
        <f>IF(B36&gt;0,VLOOKUP(B36,'Annual Budget'!$B$4:$C$47,2,FALSE),)</f>
        <v>0</v>
      </c>
      <c r="D36" s="49"/>
      <c r="E36" s="57"/>
      <c r="I36" s="61">
        <f>'Annual Budget'!B41</f>
        <v>315</v>
      </c>
      <c r="J36" s="62" t="str">
        <f>'Annual Budget'!C41</f>
        <v>Entertainment</v>
      </c>
      <c r="K36" s="63">
        <f>VLOOKUP(I36,'Annual Budget'!$B$2:$O$49,13,FALSE)</f>
        <v>0</v>
      </c>
      <c r="L36" s="64">
        <f t="shared" si="0"/>
        <v>0</v>
      </c>
    </row>
    <row r="37" spans="2:12" ht="15" x14ac:dyDescent="0.2">
      <c r="B37" s="54"/>
      <c r="C37" s="55">
        <f>IF(B37&gt;0,VLOOKUP(B37,'Annual Budget'!$B$4:$C$47,2,FALSE),)</f>
        <v>0</v>
      </c>
      <c r="D37" s="49"/>
      <c r="E37" s="57"/>
      <c r="I37" s="61">
        <f>'Annual Budget'!B42</f>
        <v>316</v>
      </c>
      <c r="J37" s="62" t="str">
        <f>'Annual Budget'!C42</f>
        <v>Travel</v>
      </c>
      <c r="K37" s="63">
        <f>VLOOKUP(I37,'Annual Budget'!$B$2:$O$49,13,FALSE)</f>
        <v>0</v>
      </c>
      <c r="L37" s="64">
        <f t="shared" si="0"/>
        <v>0</v>
      </c>
    </row>
    <row r="38" spans="2:12" ht="15" x14ac:dyDescent="0.2">
      <c r="B38" s="54"/>
      <c r="C38" s="55">
        <f>IF(B38&gt;0,VLOOKUP(B38,'Annual Budget'!$B$4:$C$47,2,FALSE),)</f>
        <v>0</v>
      </c>
      <c r="D38" s="49"/>
      <c r="E38" s="57"/>
      <c r="I38" s="61">
        <f>'Annual Budget'!B43</f>
        <v>317</v>
      </c>
      <c r="J38" s="62" t="str">
        <f>'Annual Budget'!C43</f>
        <v>Other expense 1</v>
      </c>
      <c r="K38" s="63">
        <f>VLOOKUP(I38,'Annual Budget'!$B$2:$O$49,13,FALSE)</f>
        <v>0</v>
      </c>
      <c r="L38" s="64">
        <f t="shared" si="0"/>
        <v>0</v>
      </c>
    </row>
    <row r="39" spans="2:12" ht="15" x14ac:dyDescent="0.2">
      <c r="B39" s="54"/>
      <c r="C39" s="55">
        <f>IF(B39&gt;0,VLOOKUP(B39,'Annual Budget'!$B$4:$C$47,2,FALSE),)</f>
        <v>0</v>
      </c>
      <c r="D39" s="49"/>
      <c r="E39" s="57"/>
      <c r="I39" s="61">
        <f>'Annual Budget'!B44</f>
        <v>318</v>
      </c>
      <c r="J39" s="62" t="str">
        <f>'Annual Budget'!C44</f>
        <v>Other expense 2</v>
      </c>
      <c r="K39" s="63">
        <f>VLOOKUP(I39,'Annual Budget'!$B$2:$O$49,13,FALSE)</f>
        <v>0</v>
      </c>
      <c r="L39" s="64">
        <f t="shared" si="0"/>
        <v>0</v>
      </c>
    </row>
    <row r="40" spans="2:12" ht="15" x14ac:dyDescent="0.2">
      <c r="B40" s="54"/>
      <c r="C40" s="55">
        <f>IF(B40&gt;0,VLOOKUP(B40,'Annual Budget'!$B$4:$C$47,2,FALSE),)</f>
        <v>0</v>
      </c>
      <c r="D40" s="49"/>
      <c r="E40" s="57"/>
      <c r="I40" s="61">
        <f>'Annual Budget'!B45</f>
        <v>319</v>
      </c>
      <c r="J40" s="62" t="str">
        <f>'Annual Budget'!C45</f>
        <v>Other expense 3</v>
      </c>
      <c r="K40" s="63">
        <f>VLOOKUP(I40,'Annual Budget'!$B$2:$O$49,13,FALSE)</f>
        <v>0</v>
      </c>
      <c r="L40" s="64">
        <f t="shared" si="0"/>
        <v>0</v>
      </c>
    </row>
    <row r="41" spans="2:12" ht="15" x14ac:dyDescent="0.2">
      <c r="B41" s="54"/>
      <c r="C41" s="55">
        <f>IF(B41&gt;0,VLOOKUP(B41,'Annual Budget'!$B$4:$C$47,2,FALSE),)</f>
        <v>0</v>
      </c>
      <c r="D41" s="49"/>
      <c r="E41" s="57"/>
      <c r="I41" s="61">
        <f>'Annual Budget'!B46</f>
        <v>320</v>
      </c>
      <c r="J41" s="62" t="str">
        <f>'Annual Budget'!C46</f>
        <v>Other expense 4</v>
      </c>
      <c r="K41" s="63">
        <f>VLOOKUP(I41,'Annual Budget'!$B$2:$O$49,13,FALSE)</f>
        <v>0</v>
      </c>
      <c r="L41" s="64">
        <f t="shared" si="0"/>
        <v>0</v>
      </c>
    </row>
    <row r="42" spans="2:12" ht="15" x14ac:dyDescent="0.2">
      <c r="B42" s="54"/>
      <c r="C42" s="55">
        <f>IF(B42&gt;0,VLOOKUP(B42,'Annual Budget'!$B$4:$C$47,2,FALSE),)</f>
        <v>0</v>
      </c>
      <c r="D42" s="49"/>
      <c r="E42" s="57"/>
      <c r="I42" s="61">
        <f>'Annual Budget'!B47</f>
        <v>321</v>
      </c>
      <c r="J42" s="62" t="str">
        <f>'Annual Budget'!C47</f>
        <v>Other expense 5</v>
      </c>
      <c r="K42" s="63">
        <f>VLOOKUP(I42,'Annual Budget'!$B$2:$O$49,13,FALSE)</f>
        <v>0</v>
      </c>
      <c r="L42" s="64">
        <f t="shared" si="0"/>
        <v>0</v>
      </c>
    </row>
    <row r="43" spans="2:12" ht="15" x14ac:dyDescent="0.2">
      <c r="B43" s="54"/>
      <c r="C43" s="55">
        <f>IF(B43&gt;0,VLOOKUP(B43,'Annual Budget'!$B$4:$C$47,2,FALSE),)</f>
        <v>0</v>
      </c>
      <c r="D43" s="49"/>
      <c r="E43" s="57"/>
      <c r="I43" s="105" t="s">
        <v>52</v>
      </c>
      <c r="J43" s="106"/>
      <c r="K43" s="5">
        <f>SUM(K22:K42)</f>
        <v>0</v>
      </c>
      <c r="L43" s="69">
        <f>SUM(L22:L42)</f>
        <v>0</v>
      </c>
    </row>
    <row r="44" spans="2:12" ht="15.75" thickBot="1" x14ac:dyDescent="0.25">
      <c r="B44" s="54"/>
      <c r="C44" s="55">
        <f>IF(B44&gt;0,VLOOKUP(B44,'Annual Budget'!$B$4:$C$47,2,FALSE),)</f>
        <v>0</v>
      </c>
      <c r="D44" s="49"/>
      <c r="E44" s="57"/>
      <c r="I44" s="107" t="s">
        <v>51</v>
      </c>
      <c r="J44" s="108"/>
      <c r="K44" s="6">
        <f>K21+K43</f>
        <v>0</v>
      </c>
      <c r="L44" s="70">
        <f>L21+L43</f>
        <v>0</v>
      </c>
    </row>
    <row r="45" spans="2:12" ht="15.75" thickTop="1" x14ac:dyDescent="0.2">
      <c r="B45" s="54"/>
      <c r="C45" s="55">
        <f>IF(B45&gt;0,VLOOKUP(B45,'Annual Budget'!$B$4:$C$47,2,FALSE),)</f>
        <v>0</v>
      </c>
      <c r="D45" s="49"/>
      <c r="E45" s="57"/>
    </row>
    <row r="46" spans="2:12" ht="15" x14ac:dyDescent="0.2">
      <c r="B46" s="54"/>
      <c r="C46" s="55">
        <f>IF(B46&gt;0,VLOOKUP(B46,'Annual Budget'!$B$4:$C$47,2,FALSE),)</f>
        <v>0</v>
      </c>
      <c r="D46" s="49"/>
      <c r="E46" s="57"/>
    </row>
    <row r="47" spans="2:12" x14ac:dyDescent="0.2">
      <c r="B47" s="54"/>
      <c r="C47" s="55">
        <f>IF(B47&gt;0,VLOOKUP(B47,'Annual Budget'!$B$4:$C$47,2,FALSE),)</f>
        <v>0</v>
      </c>
      <c r="D47" s="49"/>
      <c r="E47" s="57"/>
    </row>
    <row r="48" spans="2:12" x14ac:dyDescent="0.2">
      <c r="B48" s="54"/>
      <c r="C48" s="55">
        <f>IF(B48&gt;0,VLOOKUP(B48,'Annual Budget'!$B$4:$C$47,2,FALSE),)</f>
        <v>0</v>
      </c>
      <c r="D48" s="49"/>
      <c r="E48" s="57"/>
    </row>
    <row r="49" spans="2:5" x14ac:dyDescent="0.2">
      <c r="B49" s="54"/>
      <c r="C49" s="55">
        <f>IF(B49&gt;0,VLOOKUP(B49,'Annual Budget'!$B$4:$C$47,2,FALSE),)</f>
        <v>0</v>
      </c>
      <c r="D49" s="49"/>
      <c r="E49" s="57"/>
    </row>
    <row r="50" spans="2:5" x14ac:dyDescent="0.2">
      <c r="B50" s="54"/>
      <c r="C50" s="55">
        <f>IF(B50&gt;0,VLOOKUP(B50,'Annual Budget'!$B$4:$C$47,2,FALSE),)</f>
        <v>0</v>
      </c>
      <c r="D50" s="49"/>
      <c r="E50" s="57"/>
    </row>
    <row r="51" spans="2:5" x14ac:dyDescent="0.2">
      <c r="B51" s="54"/>
      <c r="C51" s="55">
        <f>IF(B51&gt;0,VLOOKUP(B51,'Annual Budget'!$B$4:$C$47,2,FALSE),)</f>
        <v>0</v>
      </c>
      <c r="D51" s="49"/>
      <c r="E51" s="57"/>
    </row>
    <row r="52" spans="2:5" x14ac:dyDescent="0.2">
      <c r="B52" s="54"/>
      <c r="C52" s="55">
        <f>IF(B52&gt;0,VLOOKUP(B52,'Annual Budget'!$B$4:$C$47,2,FALSE),)</f>
        <v>0</v>
      </c>
      <c r="D52" s="49"/>
      <c r="E52" s="57"/>
    </row>
    <row r="53" spans="2:5" x14ac:dyDescent="0.2">
      <c r="B53" s="54"/>
      <c r="C53" s="55">
        <f>IF(B53&gt;0,VLOOKUP(B53,'Annual Budget'!$B$4:$C$47,2,FALSE),)</f>
        <v>0</v>
      </c>
      <c r="D53" s="49"/>
      <c r="E53" s="57"/>
    </row>
    <row r="54" spans="2:5" x14ac:dyDescent="0.2">
      <c r="B54" s="54"/>
      <c r="C54" s="55">
        <f>IF(B54&gt;0,VLOOKUP(B54,'Annual Budget'!$B$4:$C$47,2,FALSE),)</f>
        <v>0</v>
      </c>
      <c r="D54" s="49"/>
      <c r="E54" s="57"/>
    </row>
    <row r="55" spans="2:5" x14ac:dyDescent="0.2">
      <c r="B55" s="54"/>
      <c r="C55" s="55">
        <f>IF(B55&gt;0,VLOOKUP(B55,'Annual Budget'!$B$4:$C$47,2,FALSE),)</f>
        <v>0</v>
      </c>
      <c r="D55" s="49"/>
      <c r="E55" s="57"/>
    </row>
    <row r="56" spans="2:5" x14ac:dyDescent="0.2">
      <c r="B56" s="54"/>
      <c r="C56" s="55">
        <f>IF(B56&gt;0,VLOOKUP(B56,'Annual Budget'!$B$4:$C$47,2,FALSE),)</f>
        <v>0</v>
      </c>
      <c r="D56" s="49"/>
      <c r="E56" s="57"/>
    </row>
    <row r="57" spans="2:5" x14ac:dyDescent="0.2">
      <c r="B57" s="54"/>
      <c r="C57" s="55">
        <f>IF(B57&gt;0,VLOOKUP(B57,'Annual Budget'!$B$4:$C$47,2,FALSE),)</f>
        <v>0</v>
      </c>
      <c r="D57" s="49"/>
      <c r="E57" s="57"/>
    </row>
    <row r="58" spans="2:5" x14ac:dyDescent="0.2">
      <c r="B58" s="54"/>
      <c r="C58" s="55">
        <f>IF(B58&gt;0,VLOOKUP(B58,'Annual Budget'!$B$4:$C$47,2,FALSE),)</f>
        <v>0</v>
      </c>
      <c r="D58" s="49"/>
      <c r="E58" s="57"/>
    </row>
    <row r="59" spans="2:5" x14ac:dyDescent="0.2">
      <c r="B59" s="54"/>
      <c r="C59" s="55">
        <f>IF(B59&gt;0,VLOOKUP(B59,'Annual Budget'!$B$4:$C$47,2,FALSE),)</f>
        <v>0</v>
      </c>
      <c r="D59" s="49"/>
      <c r="E59" s="57"/>
    </row>
    <row r="60" spans="2:5" x14ac:dyDescent="0.2">
      <c r="B60" s="54"/>
      <c r="C60" s="55">
        <f>IF(B60&gt;0,VLOOKUP(B60,'Annual Budget'!$B$4:$C$47,2,FALSE),)</f>
        <v>0</v>
      </c>
      <c r="D60" s="49"/>
      <c r="E60" s="57"/>
    </row>
    <row r="61" spans="2:5" x14ac:dyDescent="0.2">
      <c r="B61" s="54"/>
      <c r="C61" s="55">
        <f>IF(B61&gt;0,VLOOKUP(B61,'Annual Budget'!$B$4:$C$47,2,FALSE),)</f>
        <v>0</v>
      </c>
      <c r="D61" s="49"/>
      <c r="E61" s="57"/>
    </row>
    <row r="62" spans="2:5" x14ac:dyDescent="0.2">
      <c r="B62" s="54"/>
      <c r="C62" s="55">
        <f>IF(B62&gt;0,VLOOKUP(B62,'Annual Budget'!$B$4:$C$47,2,FALSE),)</f>
        <v>0</v>
      </c>
      <c r="D62" s="49"/>
      <c r="E62" s="57"/>
    </row>
    <row r="63" spans="2:5" x14ac:dyDescent="0.2">
      <c r="B63" s="54"/>
      <c r="C63" s="55">
        <f>IF(B63&gt;0,VLOOKUP(B63,'Annual Budget'!$B$4:$C$47,2,FALSE),)</f>
        <v>0</v>
      </c>
      <c r="D63" s="49"/>
      <c r="E63" s="57"/>
    </row>
    <row r="64" spans="2:5" x14ac:dyDescent="0.2">
      <c r="B64" s="58"/>
      <c r="C64" s="59"/>
      <c r="D64" s="59"/>
      <c r="E64" s="60"/>
    </row>
  </sheetData>
  <sheetProtection sheet="1" objects="1" scenarios="1" formatCells="0" formatColumns="0"/>
  <mergeCells count="8">
    <mergeCell ref="I43:J43"/>
    <mergeCell ref="I44:J44"/>
    <mergeCell ref="B2:E2"/>
    <mergeCell ref="I2:L2"/>
    <mergeCell ref="B3:E3"/>
    <mergeCell ref="I3:L3"/>
    <mergeCell ref="I12:J12"/>
    <mergeCell ref="I21:J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4B6F1-BAD3-694C-9A2D-D8AAEDF7969B}">
  <dimension ref="A1:L64"/>
  <sheetViews>
    <sheetView workbookViewId="0">
      <selection activeCell="N23" sqref="N23"/>
    </sheetView>
  </sheetViews>
  <sheetFormatPr baseColWidth="10" defaultColWidth="10.83203125" defaultRowHeight="16" x14ac:dyDescent="0.2"/>
  <cols>
    <col min="1" max="1" width="7.5" style="1" customWidth="1"/>
    <col min="2" max="2" width="9" style="2" customWidth="1"/>
    <col min="3" max="3" width="34.6640625" style="1" customWidth="1"/>
    <col min="4" max="4" width="14.33203125" style="1" customWidth="1"/>
    <col min="5" max="5" width="11.1640625" style="3" bestFit="1" customWidth="1"/>
    <col min="6" max="8" width="10.83203125" style="1"/>
    <col min="9" max="9" width="9" style="1" customWidth="1"/>
    <col min="10" max="10" width="30.5" style="1" customWidth="1"/>
    <col min="11" max="16384" width="10.83203125" style="1"/>
  </cols>
  <sheetData>
    <row r="1" spans="1:12" x14ac:dyDescent="0.2">
      <c r="A1" s="85" t="s">
        <v>92</v>
      </c>
      <c r="B1" s="1"/>
      <c r="E1" s="1"/>
    </row>
    <row r="2" spans="1:12" ht="15" x14ac:dyDescent="0.2">
      <c r="B2" s="109" t="s">
        <v>56</v>
      </c>
      <c r="C2" s="109"/>
      <c r="D2" s="109"/>
      <c r="E2" s="109"/>
      <c r="I2" s="109" t="s">
        <v>55</v>
      </c>
      <c r="J2" s="109"/>
      <c r="K2" s="109"/>
      <c r="L2" s="109"/>
    </row>
    <row r="3" spans="1:12" ht="15.75" thickBot="1" x14ac:dyDescent="0.25">
      <c r="B3" s="110" t="s">
        <v>74</v>
      </c>
      <c r="C3" s="110"/>
      <c r="D3" s="110"/>
      <c r="E3" s="110"/>
      <c r="I3" s="110" t="s">
        <v>74</v>
      </c>
      <c r="J3" s="110"/>
      <c r="K3" s="110"/>
      <c r="L3" s="110"/>
    </row>
    <row r="4" spans="1:12" ht="32" customHeight="1" thickTop="1" x14ac:dyDescent="0.2">
      <c r="B4" s="51" t="s">
        <v>54</v>
      </c>
      <c r="C4" s="52" t="s">
        <v>57</v>
      </c>
      <c r="D4" s="52" t="s">
        <v>58</v>
      </c>
      <c r="E4" s="53" t="s">
        <v>59</v>
      </c>
      <c r="I4" s="51" t="s">
        <v>54</v>
      </c>
      <c r="J4" s="52" t="s">
        <v>57</v>
      </c>
      <c r="K4" s="52" t="s">
        <v>61</v>
      </c>
      <c r="L4" s="53" t="s">
        <v>62</v>
      </c>
    </row>
    <row r="5" spans="1:12" ht="15" x14ac:dyDescent="0.2">
      <c r="B5" s="54"/>
      <c r="C5" s="55">
        <f>IF(B5&gt;0,VLOOKUP(B5,'Annual Budget'!$B$4:$C$47,2,FALSE),)</f>
        <v>0</v>
      </c>
      <c r="D5" s="56"/>
      <c r="E5" s="57"/>
      <c r="I5" s="61">
        <f>'Annual Budget'!B4</f>
        <v>101</v>
      </c>
      <c r="J5" s="62" t="str">
        <f>'Annual Budget'!C4</f>
        <v>Income Source 1</v>
      </c>
      <c r="K5" s="63">
        <f>VLOOKUP(I5,'Annual Budget'!$B$2:$O$49,14,FALSE)</f>
        <v>0</v>
      </c>
      <c r="L5" s="64">
        <f>SUMIF($B$5:$B$63,I5,$E$5:$E$63)</f>
        <v>0</v>
      </c>
    </row>
    <row r="6" spans="1:12" ht="15" x14ac:dyDescent="0.2">
      <c r="B6" s="54"/>
      <c r="C6" s="55">
        <f>IF(B6&gt;0,VLOOKUP(B6,'Annual Budget'!$B$4:$C$47,2,FALSE),)</f>
        <v>0</v>
      </c>
      <c r="D6" s="56"/>
      <c r="E6" s="57"/>
      <c r="I6" s="61">
        <f>'Annual Budget'!B5</f>
        <v>102</v>
      </c>
      <c r="J6" s="62" t="str">
        <f>'Annual Budget'!C5</f>
        <v>Income Source 2</v>
      </c>
      <c r="K6" s="63">
        <f>VLOOKUP(I6,'Annual Budget'!$B$2:$O$49,14,FALSE)</f>
        <v>0</v>
      </c>
      <c r="L6" s="64">
        <f t="shared" ref="L6:L42" si="0">SUMIF($B$5:$B$63,I6,$E$5:$E$63)</f>
        <v>0</v>
      </c>
    </row>
    <row r="7" spans="1:12" ht="15" x14ac:dyDescent="0.2">
      <c r="B7" s="54"/>
      <c r="C7" s="55">
        <f>IF(B7&gt;0,VLOOKUP(B7,'Annual Budget'!$B$4:$C$47,2,FALSE),)</f>
        <v>0</v>
      </c>
      <c r="D7" s="56"/>
      <c r="E7" s="57"/>
      <c r="I7" s="61">
        <f>'Annual Budget'!B6</f>
        <v>103</v>
      </c>
      <c r="J7" s="62" t="str">
        <f>'Annual Budget'!C6</f>
        <v>Interest</v>
      </c>
      <c r="K7" s="63">
        <f>VLOOKUP(I7,'Annual Budget'!$B$2:$O$49,14,FALSE)</f>
        <v>0</v>
      </c>
      <c r="L7" s="64">
        <f t="shared" si="0"/>
        <v>0</v>
      </c>
    </row>
    <row r="8" spans="1:12" ht="15" x14ac:dyDescent="0.2">
      <c r="B8" s="54"/>
      <c r="C8" s="55">
        <f>IF(B8&gt;0,VLOOKUP(B8,'Annual Budget'!$B$4:$C$47,2,FALSE),)</f>
        <v>0</v>
      </c>
      <c r="D8" s="56"/>
      <c r="E8" s="57"/>
      <c r="I8" s="61">
        <f>'Annual Budget'!B7</f>
        <v>104</v>
      </c>
      <c r="J8" s="62" t="str">
        <f>'Annual Budget'!C7</f>
        <v>Gifts</v>
      </c>
      <c r="K8" s="63">
        <f>VLOOKUP(I8,'Annual Budget'!$B$2:$O$49,14,FALSE)</f>
        <v>0</v>
      </c>
      <c r="L8" s="64">
        <f t="shared" si="0"/>
        <v>0</v>
      </c>
    </row>
    <row r="9" spans="1:12" ht="15" x14ac:dyDescent="0.2">
      <c r="B9" s="54"/>
      <c r="C9" s="55">
        <f>IF(B9&gt;0,VLOOKUP(B9,'Annual Budget'!$B$4:$C$47,2,FALSE),)</f>
        <v>0</v>
      </c>
      <c r="D9" s="49"/>
      <c r="E9" s="57"/>
      <c r="I9" s="61">
        <f>'Annual Budget'!B8</f>
        <v>105</v>
      </c>
      <c r="J9" s="62" t="str">
        <f>'Annual Budget'!C8</f>
        <v>Other 2</v>
      </c>
      <c r="K9" s="63">
        <f>VLOOKUP(I9,'Annual Budget'!$B$2:$O$49,14,FALSE)</f>
        <v>0</v>
      </c>
      <c r="L9" s="64">
        <f t="shared" si="0"/>
        <v>0</v>
      </c>
    </row>
    <row r="10" spans="1:12" ht="15" x14ac:dyDescent="0.2">
      <c r="B10" s="54"/>
      <c r="C10" s="55">
        <f>IF(B10&gt;0,VLOOKUP(B10,'Annual Budget'!$B$4:$C$47,2,FALSE),)</f>
        <v>0</v>
      </c>
      <c r="D10" s="49"/>
      <c r="E10" s="57"/>
      <c r="I10" s="61">
        <f>'Annual Budget'!B9</f>
        <v>106</v>
      </c>
      <c r="J10" s="62" t="str">
        <f>'Annual Budget'!C9</f>
        <v>Other 3</v>
      </c>
      <c r="K10" s="63">
        <f>VLOOKUP(I10,'Annual Budget'!$B$2:$O$49,14,FALSE)</f>
        <v>0</v>
      </c>
      <c r="L10" s="64">
        <f t="shared" si="0"/>
        <v>0</v>
      </c>
    </row>
    <row r="11" spans="1:12" ht="15" x14ac:dyDescent="0.2">
      <c r="B11" s="54"/>
      <c r="C11" s="55">
        <f>IF(B11&gt;0,VLOOKUP(B11,'Annual Budget'!$B$4:$C$47,2,FALSE),)</f>
        <v>0</v>
      </c>
      <c r="D11" s="49"/>
      <c r="E11" s="57"/>
      <c r="I11" s="61">
        <f>'Annual Budget'!B11</f>
        <v>107</v>
      </c>
      <c r="J11" s="62" t="str">
        <f>'Annual Budget'!C11</f>
        <v>Tax Estimate</v>
      </c>
      <c r="K11" s="63">
        <f>VLOOKUP(I11,'Annual Budget'!$B$2:$O$49,14,FALSE)</f>
        <v>0</v>
      </c>
      <c r="L11" s="65">
        <f t="shared" si="0"/>
        <v>0</v>
      </c>
    </row>
    <row r="12" spans="1:12" ht="15" x14ac:dyDescent="0.2">
      <c r="B12" s="54"/>
      <c r="C12" s="55">
        <f>IF(B12&gt;0,VLOOKUP(B12,'Annual Budget'!$B$4:$C$47,2,FALSE),)</f>
        <v>0</v>
      </c>
      <c r="D12" s="49"/>
      <c r="E12" s="57"/>
      <c r="I12" s="105" t="s">
        <v>63</v>
      </c>
      <c r="J12" s="106"/>
      <c r="K12" s="4">
        <f>SUM(K5:K11)</f>
        <v>0</v>
      </c>
      <c r="L12" s="66">
        <f>SUM(L5:L11)</f>
        <v>0</v>
      </c>
    </row>
    <row r="13" spans="1:12" ht="15" x14ac:dyDescent="0.2">
      <c r="B13" s="54"/>
      <c r="C13" s="55">
        <f>IF(B13&gt;0,VLOOKUP(B13,'Annual Budget'!$B$4:$C$47,2,FALSE),)</f>
        <v>0</v>
      </c>
      <c r="D13" s="49"/>
      <c r="E13" s="57"/>
      <c r="I13" s="61">
        <f>'Annual Budget'!B15</f>
        <v>201</v>
      </c>
      <c r="J13" s="67" t="str">
        <f>'Annual Budget'!C15</f>
        <v>Emergency Fund</v>
      </c>
      <c r="K13" s="63">
        <f>VLOOKUP(I13,'Annual Budget'!$B$2:$O$49,14,FALSE)</f>
        <v>0</v>
      </c>
      <c r="L13" s="64">
        <f t="shared" si="0"/>
        <v>0</v>
      </c>
    </row>
    <row r="14" spans="1:12" ht="15" x14ac:dyDescent="0.2">
      <c r="B14" s="54"/>
      <c r="C14" s="55">
        <f>IF(B14&gt;0,VLOOKUP(B14,'Annual Budget'!$B$4:$C$47,2,FALSE),)</f>
        <v>0</v>
      </c>
      <c r="D14" s="49"/>
      <c r="E14" s="57"/>
      <c r="I14" s="61">
        <f>'Annual Budget'!B16</f>
        <v>202</v>
      </c>
      <c r="J14" s="67" t="str">
        <f>'Annual Budget'!C16</f>
        <v>RRSP 1</v>
      </c>
      <c r="K14" s="63">
        <f>VLOOKUP(I14,'Annual Budget'!$B$2:$O$49,14,FALSE)</f>
        <v>0</v>
      </c>
      <c r="L14" s="64">
        <f t="shared" si="0"/>
        <v>0</v>
      </c>
    </row>
    <row r="15" spans="1:12" ht="15" x14ac:dyDescent="0.2">
      <c r="B15" s="54"/>
      <c r="C15" s="55">
        <f>IF(B15&gt;0,VLOOKUP(B15,'Annual Budget'!$B$4:$C$47,2,FALSE),)</f>
        <v>0</v>
      </c>
      <c r="D15" s="49"/>
      <c r="E15" s="57"/>
      <c r="I15" s="61">
        <f>'Annual Budget'!B17</f>
        <v>203</v>
      </c>
      <c r="J15" s="67" t="str">
        <f>'Annual Budget'!C17</f>
        <v>RRSP 2</v>
      </c>
      <c r="K15" s="63">
        <f>VLOOKUP(I15,'Annual Budget'!$B$2:$O$49,14,FALSE)</f>
        <v>0</v>
      </c>
      <c r="L15" s="64">
        <f t="shared" si="0"/>
        <v>0</v>
      </c>
    </row>
    <row r="16" spans="1:12" ht="15" x14ac:dyDescent="0.2">
      <c r="B16" s="54"/>
      <c r="C16" s="55">
        <f>IF(B16&gt;0,VLOOKUP(B16,'Annual Budget'!$B$4:$C$47,2,FALSE),)</f>
        <v>0</v>
      </c>
      <c r="D16" s="49"/>
      <c r="E16" s="57"/>
      <c r="I16" s="61">
        <f>'Annual Budget'!B18</f>
        <v>204</v>
      </c>
      <c r="J16" s="67" t="str">
        <f>'Annual Budget'!C18</f>
        <v>TFSA 1</v>
      </c>
      <c r="K16" s="63">
        <f>VLOOKUP(I16,'Annual Budget'!$B$2:$O$49,14,FALSE)</f>
        <v>0</v>
      </c>
      <c r="L16" s="64">
        <f t="shared" si="0"/>
        <v>0</v>
      </c>
    </row>
    <row r="17" spans="2:12" ht="15" x14ac:dyDescent="0.2">
      <c r="B17" s="54"/>
      <c r="C17" s="55">
        <f>IF(B17&gt;0,VLOOKUP(B17,'Annual Budget'!$B$4:$C$47,2,FALSE),)</f>
        <v>0</v>
      </c>
      <c r="D17" s="49"/>
      <c r="E17" s="57"/>
      <c r="I17" s="61">
        <f>'Annual Budget'!B19</f>
        <v>205</v>
      </c>
      <c r="J17" s="67" t="str">
        <f>'Annual Budget'!C19</f>
        <v>TFSA 2</v>
      </c>
      <c r="K17" s="63">
        <f>VLOOKUP(I17,'Annual Budget'!$B$2:$O$49,14,FALSE)</f>
        <v>0</v>
      </c>
      <c r="L17" s="64">
        <f t="shared" si="0"/>
        <v>0</v>
      </c>
    </row>
    <row r="18" spans="2:12" ht="15" x14ac:dyDescent="0.2">
      <c r="B18" s="54"/>
      <c r="C18" s="55">
        <f>IF(B18&gt;0,VLOOKUP(B18,'Annual Budget'!$B$4:$C$47,2,FALSE),)</f>
        <v>0</v>
      </c>
      <c r="D18" s="49"/>
      <c r="E18" s="57"/>
      <c r="I18" s="61">
        <f>'Annual Budget'!B20</f>
        <v>206</v>
      </c>
      <c r="J18" s="67" t="str">
        <f>'Annual Budget'!C20</f>
        <v>Saving 1</v>
      </c>
      <c r="K18" s="63">
        <f>VLOOKUP(I18,'Annual Budget'!$B$2:$O$49,14,FALSE)</f>
        <v>0</v>
      </c>
      <c r="L18" s="64">
        <f t="shared" si="0"/>
        <v>0</v>
      </c>
    </row>
    <row r="19" spans="2:12" ht="15" x14ac:dyDescent="0.2">
      <c r="B19" s="54"/>
      <c r="C19" s="55">
        <f>IF(B19&gt;0,VLOOKUP(B19,'Annual Budget'!$B$4:$C$47,2,FALSE),)</f>
        <v>0</v>
      </c>
      <c r="D19" s="49"/>
      <c r="E19" s="57"/>
      <c r="I19" s="61">
        <f>'Annual Budget'!B21</f>
        <v>207</v>
      </c>
      <c r="J19" s="67" t="str">
        <f>'Annual Budget'!C21</f>
        <v>Saving 2</v>
      </c>
      <c r="K19" s="63">
        <f>VLOOKUP(I19,'Annual Budget'!$B$2:$O$49,14,FALSE)</f>
        <v>0</v>
      </c>
      <c r="L19" s="64">
        <f t="shared" si="0"/>
        <v>0</v>
      </c>
    </row>
    <row r="20" spans="2:12" ht="15" x14ac:dyDescent="0.2">
      <c r="B20" s="54"/>
      <c r="C20" s="55">
        <f>IF(B20&gt;0,VLOOKUP(B20,'Annual Budget'!$B$4:$C$47,2,FALSE),)</f>
        <v>0</v>
      </c>
      <c r="D20" s="49"/>
      <c r="E20" s="57"/>
      <c r="I20" s="61">
        <f>'Annual Budget'!B22</f>
        <v>208</v>
      </c>
      <c r="J20" s="67" t="str">
        <f>'Annual Budget'!C22</f>
        <v>Saving 3</v>
      </c>
      <c r="K20" s="63">
        <f>VLOOKUP(I20,'Annual Budget'!$B$2:$O$49,14,FALSE)</f>
        <v>0</v>
      </c>
      <c r="L20" s="64">
        <f t="shared" si="0"/>
        <v>0</v>
      </c>
    </row>
    <row r="21" spans="2:12" ht="15" x14ac:dyDescent="0.2">
      <c r="B21" s="54"/>
      <c r="C21" s="55">
        <f>IF(B21&gt;0,VLOOKUP(B21,'Annual Budget'!$B$4:$C$47,2,FALSE),)</f>
        <v>0</v>
      </c>
      <c r="D21" s="49"/>
      <c r="E21" s="57"/>
      <c r="I21" s="105" t="s">
        <v>64</v>
      </c>
      <c r="J21" s="106"/>
      <c r="K21" s="4">
        <f>SUM(K12:K20)</f>
        <v>0</v>
      </c>
      <c r="L21" s="68">
        <f>SUM(L12:L20)</f>
        <v>0</v>
      </c>
    </row>
    <row r="22" spans="2:12" ht="15" x14ac:dyDescent="0.2">
      <c r="B22" s="54"/>
      <c r="C22" s="55">
        <f>IF(B22&gt;0,VLOOKUP(B22,'Annual Budget'!$B$4:$C$47,2,FALSE),)</f>
        <v>0</v>
      </c>
      <c r="D22" s="49"/>
      <c r="E22" s="57"/>
      <c r="I22" s="61">
        <f>'Annual Budget'!B27</f>
        <v>301</v>
      </c>
      <c r="J22" s="62" t="str">
        <f>'Annual Budget'!C27</f>
        <v>Rent</v>
      </c>
      <c r="K22" s="63">
        <f>VLOOKUP(I22,'Annual Budget'!$B$2:$O$49,14,FALSE)</f>
        <v>0</v>
      </c>
      <c r="L22" s="64">
        <f t="shared" si="0"/>
        <v>0</v>
      </c>
    </row>
    <row r="23" spans="2:12" ht="15" x14ac:dyDescent="0.2">
      <c r="B23" s="54"/>
      <c r="C23" s="55">
        <f>IF(B23&gt;0,VLOOKUP(B23,'Annual Budget'!$B$4:$C$47,2,FALSE),)</f>
        <v>0</v>
      </c>
      <c r="D23" s="49"/>
      <c r="E23" s="57"/>
      <c r="I23" s="61">
        <f>'Annual Budget'!B28</f>
        <v>302</v>
      </c>
      <c r="J23" s="62" t="str">
        <f>'Annual Budget'!C28</f>
        <v>Mortgage</v>
      </c>
      <c r="K23" s="63">
        <f>VLOOKUP(I23,'Annual Budget'!$B$2:$O$49,14,FALSE)</f>
        <v>0</v>
      </c>
      <c r="L23" s="64">
        <f>SUMIF($B$5:$B$63,I23,$E$5:$E$63)</f>
        <v>0</v>
      </c>
    </row>
    <row r="24" spans="2:12" ht="15" x14ac:dyDescent="0.2">
      <c r="B24" s="54"/>
      <c r="C24" s="55">
        <f>IF(B24&gt;0,VLOOKUP(B24,'Annual Budget'!$B$4:$C$47,2,FALSE),)</f>
        <v>0</v>
      </c>
      <c r="D24" s="49"/>
      <c r="E24" s="57"/>
      <c r="I24" s="61">
        <f>'Annual Budget'!B29</f>
        <v>303</v>
      </c>
      <c r="J24" s="62" t="str">
        <f>'Annual Budget'!C29</f>
        <v>Utility 1</v>
      </c>
      <c r="K24" s="63">
        <f>VLOOKUP(I24,'Annual Budget'!$B$2:$O$49,14,FALSE)</f>
        <v>0</v>
      </c>
      <c r="L24" s="64">
        <f t="shared" si="0"/>
        <v>0</v>
      </c>
    </row>
    <row r="25" spans="2:12" ht="15" x14ac:dyDescent="0.2">
      <c r="B25" s="54"/>
      <c r="C25" s="55">
        <f>IF(B25&gt;0,VLOOKUP(B25,'Annual Budget'!$B$4:$C$47,2,FALSE),)</f>
        <v>0</v>
      </c>
      <c r="D25" s="49"/>
      <c r="E25" s="57"/>
      <c r="I25" s="61">
        <f>'Annual Budget'!B30</f>
        <v>304</v>
      </c>
      <c r="J25" s="62" t="str">
        <f>'Annual Budget'!C30</f>
        <v>Utility 2</v>
      </c>
      <c r="K25" s="63">
        <f>VLOOKUP(I25,'Annual Budget'!$B$2:$O$49,14,FALSE)</f>
        <v>0</v>
      </c>
      <c r="L25" s="64">
        <f t="shared" si="0"/>
        <v>0</v>
      </c>
    </row>
    <row r="26" spans="2:12" ht="15" x14ac:dyDescent="0.2">
      <c r="B26" s="54"/>
      <c r="C26" s="55">
        <f>IF(B26&gt;0,VLOOKUP(B26,'Annual Budget'!$B$4:$C$47,2,FALSE),)</f>
        <v>0</v>
      </c>
      <c r="D26" s="49"/>
      <c r="E26" s="57"/>
      <c r="I26" s="61">
        <f>'Annual Budget'!B31</f>
        <v>305</v>
      </c>
      <c r="J26" s="62" t="str">
        <f>'Annual Budget'!C31</f>
        <v>Utility 3</v>
      </c>
      <c r="K26" s="63">
        <f>VLOOKUP(I26,'Annual Budget'!$B$2:$O$49,14,FALSE)</f>
        <v>0</v>
      </c>
      <c r="L26" s="64">
        <f t="shared" si="0"/>
        <v>0</v>
      </c>
    </row>
    <row r="27" spans="2:12" ht="15" x14ac:dyDescent="0.2">
      <c r="B27" s="54"/>
      <c r="C27" s="55">
        <f>IF(B27&gt;0,VLOOKUP(B27,'Annual Budget'!$B$4:$C$47,2,FALSE),)</f>
        <v>0</v>
      </c>
      <c r="D27" s="49"/>
      <c r="E27" s="57"/>
      <c r="I27" s="61">
        <f>'Annual Budget'!B32</f>
        <v>306</v>
      </c>
      <c r="J27" s="62" t="str">
        <f>'Annual Budget'!C32</f>
        <v>Fuel</v>
      </c>
      <c r="K27" s="63">
        <f>VLOOKUP(I27,'Annual Budget'!$B$2:$O$49,14,FALSE)</f>
        <v>0</v>
      </c>
      <c r="L27" s="64">
        <f t="shared" si="0"/>
        <v>0</v>
      </c>
    </row>
    <row r="28" spans="2:12" ht="15" x14ac:dyDescent="0.2">
      <c r="B28" s="54"/>
      <c r="C28" s="55">
        <f>IF(B28&gt;0,VLOOKUP(B28,'Annual Budget'!$B$4:$C$47,2,FALSE),)</f>
        <v>0</v>
      </c>
      <c r="D28" s="49"/>
      <c r="E28" s="57"/>
      <c r="I28" s="61">
        <f>'Annual Budget'!B33</f>
        <v>307</v>
      </c>
      <c r="J28" s="62" t="str">
        <f>'Annual Budget'!C33</f>
        <v>Groceries</v>
      </c>
      <c r="K28" s="63">
        <f>VLOOKUP(I28,'Annual Budget'!$B$2:$O$49,14,FALSE)</f>
        <v>0</v>
      </c>
      <c r="L28" s="64">
        <f t="shared" si="0"/>
        <v>0</v>
      </c>
    </row>
    <row r="29" spans="2:12" ht="15" x14ac:dyDescent="0.2">
      <c r="B29" s="54"/>
      <c r="C29" s="55">
        <f>IF(B29&gt;0,VLOOKUP(B29,'Annual Budget'!$B$4:$C$47,2,FALSE),)</f>
        <v>0</v>
      </c>
      <c r="D29" s="49"/>
      <c r="E29" s="57"/>
      <c r="I29" s="61">
        <f>'Annual Budget'!B34</f>
        <v>308</v>
      </c>
      <c r="J29" s="62" t="str">
        <f>'Annual Budget'!C34</f>
        <v>Restuarantes</v>
      </c>
      <c r="K29" s="63">
        <f>VLOOKUP(I29,'Annual Budget'!$B$2:$O$49,14,FALSE)</f>
        <v>0</v>
      </c>
      <c r="L29" s="64">
        <f t="shared" si="0"/>
        <v>0</v>
      </c>
    </row>
    <row r="30" spans="2:12" ht="15" x14ac:dyDescent="0.2">
      <c r="B30" s="54"/>
      <c r="C30" s="55">
        <f>IF(B30&gt;0,VLOOKUP(B30,'Annual Budget'!$B$4:$C$47,2,FALSE),)</f>
        <v>0</v>
      </c>
      <c r="D30" s="49"/>
      <c r="E30" s="57"/>
      <c r="I30" s="61">
        <f>'Annual Budget'!B35</f>
        <v>309</v>
      </c>
      <c r="J30" s="62" t="str">
        <f>'Annual Budget'!C35</f>
        <v>Gifts</v>
      </c>
      <c r="K30" s="63">
        <f>VLOOKUP(I30,'Annual Budget'!$B$2:$O$49,14,FALSE)</f>
        <v>0</v>
      </c>
      <c r="L30" s="64">
        <f t="shared" si="0"/>
        <v>0</v>
      </c>
    </row>
    <row r="31" spans="2:12" ht="15" x14ac:dyDescent="0.2">
      <c r="B31" s="54"/>
      <c r="C31" s="55">
        <f>IF(B31&gt;0,VLOOKUP(B31,'Annual Budget'!$B$4:$C$47,2,FALSE),)</f>
        <v>0</v>
      </c>
      <c r="D31" s="49"/>
      <c r="E31" s="57"/>
      <c r="I31" s="61">
        <f>'Annual Budget'!B36</f>
        <v>310</v>
      </c>
      <c r="J31" s="62" t="str">
        <f>'Annual Budget'!C36</f>
        <v>Phone 1</v>
      </c>
      <c r="K31" s="63">
        <f>VLOOKUP(I31,'Annual Budget'!$B$2:$O$49,14,FALSE)</f>
        <v>0</v>
      </c>
      <c r="L31" s="64">
        <f t="shared" si="0"/>
        <v>0</v>
      </c>
    </row>
    <row r="32" spans="2:12" ht="15" x14ac:dyDescent="0.2">
      <c r="B32" s="54"/>
      <c r="C32" s="55">
        <f>IF(B32&gt;0,VLOOKUP(B32,'Annual Budget'!$B$4:$C$47,2,FALSE),)</f>
        <v>0</v>
      </c>
      <c r="D32" s="49"/>
      <c r="E32" s="57"/>
      <c r="I32" s="61">
        <f>'Annual Budget'!B37</f>
        <v>311</v>
      </c>
      <c r="J32" s="62" t="str">
        <f>'Annual Budget'!C37</f>
        <v>Phone 2</v>
      </c>
      <c r="K32" s="63">
        <f>VLOOKUP(I32,'Annual Budget'!$B$2:$O$49,14,FALSE)</f>
        <v>0</v>
      </c>
      <c r="L32" s="64">
        <f t="shared" si="0"/>
        <v>0</v>
      </c>
    </row>
    <row r="33" spans="2:12" ht="15" x14ac:dyDescent="0.2">
      <c r="B33" s="54"/>
      <c r="C33" s="55">
        <f>IF(B33&gt;0,VLOOKUP(B33,'Annual Budget'!$B$4:$C$47,2,FALSE),)</f>
        <v>0</v>
      </c>
      <c r="D33" s="49"/>
      <c r="E33" s="57"/>
      <c r="I33" s="61">
        <f>'Annual Budget'!B38</f>
        <v>312</v>
      </c>
      <c r="J33" s="62" t="str">
        <f>'Annual Budget'!C38</f>
        <v>Vehicle maintenance</v>
      </c>
      <c r="K33" s="63">
        <f>VLOOKUP(I33,'Annual Budget'!$B$2:$O$49,14,FALSE)</f>
        <v>0</v>
      </c>
      <c r="L33" s="64">
        <f t="shared" si="0"/>
        <v>0</v>
      </c>
    </row>
    <row r="34" spans="2:12" ht="15" x14ac:dyDescent="0.2">
      <c r="B34" s="54"/>
      <c r="C34" s="55">
        <f>IF(B34&gt;0,VLOOKUP(B34,'Annual Budget'!$B$4:$C$47,2,FALSE),)</f>
        <v>0</v>
      </c>
      <c r="D34" s="49"/>
      <c r="E34" s="57"/>
      <c r="I34" s="61">
        <f>'Annual Budget'!B39</f>
        <v>313</v>
      </c>
      <c r="J34" s="62" t="str">
        <f>'Annual Budget'!C39</f>
        <v>Home repairs</v>
      </c>
      <c r="K34" s="63">
        <f>VLOOKUP(I34,'Annual Budget'!$B$2:$O$49,14,FALSE)</f>
        <v>0</v>
      </c>
      <c r="L34" s="64">
        <f t="shared" si="0"/>
        <v>0</v>
      </c>
    </row>
    <row r="35" spans="2:12" ht="15" x14ac:dyDescent="0.2">
      <c r="B35" s="54"/>
      <c r="C35" s="55">
        <f>IF(B35&gt;0,VLOOKUP(B35,'Annual Budget'!$B$4:$C$47,2,FALSE),)</f>
        <v>0</v>
      </c>
      <c r="D35" s="49"/>
      <c r="E35" s="57"/>
      <c r="I35" s="61">
        <f>'Annual Budget'!B40</f>
        <v>314</v>
      </c>
      <c r="J35" s="62" t="str">
        <f>'Annual Budget'!C40</f>
        <v>Gym membership</v>
      </c>
      <c r="K35" s="63">
        <f>VLOOKUP(I35,'Annual Budget'!$B$2:$O$49,14,FALSE)</f>
        <v>0</v>
      </c>
      <c r="L35" s="64">
        <f t="shared" si="0"/>
        <v>0</v>
      </c>
    </row>
    <row r="36" spans="2:12" ht="15" x14ac:dyDescent="0.2">
      <c r="B36" s="54"/>
      <c r="C36" s="55">
        <f>IF(B36&gt;0,VLOOKUP(B36,'Annual Budget'!$B$4:$C$47,2,FALSE),)</f>
        <v>0</v>
      </c>
      <c r="D36" s="49"/>
      <c r="E36" s="57"/>
      <c r="I36" s="61">
        <f>'Annual Budget'!B41</f>
        <v>315</v>
      </c>
      <c r="J36" s="62" t="str">
        <f>'Annual Budget'!C41</f>
        <v>Entertainment</v>
      </c>
      <c r="K36" s="63">
        <f>VLOOKUP(I36,'Annual Budget'!$B$2:$O$49,14,FALSE)</f>
        <v>0</v>
      </c>
      <c r="L36" s="64">
        <f t="shared" si="0"/>
        <v>0</v>
      </c>
    </row>
    <row r="37" spans="2:12" ht="15" x14ac:dyDescent="0.2">
      <c r="B37" s="54"/>
      <c r="C37" s="55">
        <f>IF(B37&gt;0,VLOOKUP(B37,'Annual Budget'!$B$4:$C$47,2,FALSE),)</f>
        <v>0</v>
      </c>
      <c r="D37" s="49"/>
      <c r="E37" s="57"/>
      <c r="I37" s="61">
        <f>'Annual Budget'!B42</f>
        <v>316</v>
      </c>
      <c r="J37" s="62" t="str">
        <f>'Annual Budget'!C42</f>
        <v>Travel</v>
      </c>
      <c r="K37" s="63">
        <f>VLOOKUP(I37,'Annual Budget'!$B$2:$O$49,14,FALSE)</f>
        <v>0</v>
      </c>
      <c r="L37" s="64">
        <f t="shared" si="0"/>
        <v>0</v>
      </c>
    </row>
    <row r="38" spans="2:12" ht="15" x14ac:dyDescent="0.2">
      <c r="B38" s="54"/>
      <c r="C38" s="55">
        <f>IF(B38&gt;0,VLOOKUP(B38,'Annual Budget'!$B$4:$C$47,2,FALSE),)</f>
        <v>0</v>
      </c>
      <c r="D38" s="49"/>
      <c r="E38" s="57"/>
      <c r="I38" s="61">
        <f>'Annual Budget'!B43</f>
        <v>317</v>
      </c>
      <c r="J38" s="62" t="str">
        <f>'Annual Budget'!C43</f>
        <v>Other expense 1</v>
      </c>
      <c r="K38" s="63">
        <f>VLOOKUP(I38,'Annual Budget'!$B$2:$O$49,14,FALSE)</f>
        <v>0</v>
      </c>
      <c r="L38" s="64">
        <f t="shared" si="0"/>
        <v>0</v>
      </c>
    </row>
    <row r="39" spans="2:12" ht="15" x14ac:dyDescent="0.2">
      <c r="B39" s="54"/>
      <c r="C39" s="55">
        <f>IF(B39&gt;0,VLOOKUP(B39,'Annual Budget'!$B$4:$C$47,2,FALSE),)</f>
        <v>0</v>
      </c>
      <c r="D39" s="49"/>
      <c r="E39" s="57"/>
      <c r="I39" s="61">
        <f>'Annual Budget'!B44</f>
        <v>318</v>
      </c>
      <c r="J39" s="62" t="str">
        <f>'Annual Budget'!C44</f>
        <v>Other expense 2</v>
      </c>
      <c r="K39" s="63">
        <f>VLOOKUP(I39,'Annual Budget'!$B$2:$O$49,14,FALSE)</f>
        <v>0</v>
      </c>
      <c r="L39" s="64">
        <f t="shared" si="0"/>
        <v>0</v>
      </c>
    </row>
    <row r="40" spans="2:12" ht="15" x14ac:dyDescent="0.2">
      <c r="B40" s="54"/>
      <c r="C40" s="55">
        <f>IF(B40&gt;0,VLOOKUP(B40,'Annual Budget'!$B$4:$C$47,2,FALSE),)</f>
        <v>0</v>
      </c>
      <c r="D40" s="49"/>
      <c r="E40" s="57"/>
      <c r="I40" s="61">
        <f>'Annual Budget'!B45</f>
        <v>319</v>
      </c>
      <c r="J40" s="62" t="str">
        <f>'Annual Budget'!C45</f>
        <v>Other expense 3</v>
      </c>
      <c r="K40" s="63">
        <f>VLOOKUP(I40,'Annual Budget'!$B$2:$O$49,14,FALSE)</f>
        <v>0</v>
      </c>
      <c r="L40" s="64">
        <f t="shared" si="0"/>
        <v>0</v>
      </c>
    </row>
    <row r="41" spans="2:12" ht="15" x14ac:dyDescent="0.2">
      <c r="B41" s="54"/>
      <c r="C41" s="55">
        <f>IF(B41&gt;0,VLOOKUP(B41,'Annual Budget'!$B$4:$C$47,2,FALSE),)</f>
        <v>0</v>
      </c>
      <c r="D41" s="49"/>
      <c r="E41" s="57"/>
      <c r="I41" s="61">
        <f>'Annual Budget'!B46</f>
        <v>320</v>
      </c>
      <c r="J41" s="62" t="str">
        <f>'Annual Budget'!C46</f>
        <v>Other expense 4</v>
      </c>
      <c r="K41" s="63">
        <f>VLOOKUP(I41,'Annual Budget'!$B$2:$O$49,14,FALSE)</f>
        <v>0</v>
      </c>
      <c r="L41" s="64">
        <f t="shared" si="0"/>
        <v>0</v>
      </c>
    </row>
    <row r="42" spans="2:12" ht="15" x14ac:dyDescent="0.2">
      <c r="B42" s="54"/>
      <c r="C42" s="55">
        <f>IF(B42&gt;0,VLOOKUP(B42,'Annual Budget'!$B$4:$C$47,2,FALSE),)</f>
        <v>0</v>
      </c>
      <c r="D42" s="49"/>
      <c r="E42" s="57"/>
      <c r="I42" s="61">
        <f>'Annual Budget'!B47</f>
        <v>321</v>
      </c>
      <c r="J42" s="62" t="str">
        <f>'Annual Budget'!C47</f>
        <v>Other expense 5</v>
      </c>
      <c r="K42" s="63">
        <f>VLOOKUP(I42,'Annual Budget'!$B$2:$O$49,14,FALSE)</f>
        <v>0</v>
      </c>
      <c r="L42" s="64">
        <f t="shared" si="0"/>
        <v>0</v>
      </c>
    </row>
    <row r="43" spans="2:12" ht="15" x14ac:dyDescent="0.2">
      <c r="B43" s="54"/>
      <c r="C43" s="55">
        <f>IF(B43&gt;0,VLOOKUP(B43,'Annual Budget'!$B$4:$C$47,2,FALSE),)</f>
        <v>0</v>
      </c>
      <c r="D43" s="49"/>
      <c r="E43" s="57"/>
      <c r="I43" s="105" t="s">
        <v>52</v>
      </c>
      <c r="J43" s="106"/>
      <c r="K43" s="5">
        <f>SUM(K22:K42)</f>
        <v>0</v>
      </c>
      <c r="L43" s="69">
        <f>SUM(L22:L42)</f>
        <v>0</v>
      </c>
    </row>
    <row r="44" spans="2:12" ht="15.75" thickBot="1" x14ac:dyDescent="0.25">
      <c r="B44" s="54"/>
      <c r="C44" s="55">
        <f>IF(B44&gt;0,VLOOKUP(B44,'Annual Budget'!$B$4:$C$47,2,FALSE),)</f>
        <v>0</v>
      </c>
      <c r="D44" s="49"/>
      <c r="E44" s="57"/>
      <c r="I44" s="107" t="s">
        <v>51</v>
      </c>
      <c r="J44" s="108"/>
      <c r="K44" s="6">
        <f>K21+K43</f>
        <v>0</v>
      </c>
      <c r="L44" s="70">
        <f>L21+L43</f>
        <v>0</v>
      </c>
    </row>
    <row r="45" spans="2:12" ht="15.75" thickTop="1" x14ac:dyDescent="0.2">
      <c r="B45" s="54"/>
      <c r="C45" s="55">
        <f>IF(B45&gt;0,VLOOKUP(B45,'Annual Budget'!$B$4:$C$47,2,FALSE),)</f>
        <v>0</v>
      </c>
      <c r="D45" s="49"/>
      <c r="E45" s="57"/>
    </row>
    <row r="46" spans="2:12" ht="15" x14ac:dyDescent="0.2">
      <c r="B46" s="54"/>
      <c r="C46" s="55">
        <f>IF(B46&gt;0,VLOOKUP(B46,'Annual Budget'!$B$4:$C$47,2,FALSE),)</f>
        <v>0</v>
      </c>
      <c r="D46" s="49"/>
      <c r="E46" s="57"/>
    </row>
    <row r="47" spans="2:12" x14ac:dyDescent="0.2">
      <c r="B47" s="54"/>
      <c r="C47" s="55">
        <f>IF(B47&gt;0,VLOOKUP(B47,'Annual Budget'!$B$4:$C$47,2,FALSE),)</f>
        <v>0</v>
      </c>
      <c r="D47" s="49"/>
      <c r="E47" s="57"/>
    </row>
    <row r="48" spans="2:12" x14ac:dyDescent="0.2">
      <c r="B48" s="54"/>
      <c r="C48" s="55">
        <f>IF(B48&gt;0,VLOOKUP(B48,'Annual Budget'!$B$4:$C$47,2,FALSE),)</f>
        <v>0</v>
      </c>
      <c r="D48" s="49"/>
      <c r="E48" s="57"/>
    </row>
    <row r="49" spans="2:5" x14ac:dyDescent="0.2">
      <c r="B49" s="54"/>
      <c r="C49" s="55">
        <f>IF(B49&gt;0,VLOOKUP(B49,'Annual Budget'!$B$4:$C$47,2,FALSE),)</f>
        <v>0</v>
      </c>
      <c r="D49" s="49"/>
      <c r="E49" s="57"/>
    </row>
    <row r="50" spans="2:5" x14ac:dyDescent="0.2">
      <c r="B50" s="54"/>
      <c r="C50" s="55">
        <f>IF(B50&gt;0,VLOOKUP(B50,'Annual Budget'!$B$4:$C$47,2,FALSE),)</f>
        <v>0</v>
      </c>
      <c r="D50" s="49"/>
      <c r="E50" s="57"/>
    </row>
    <row r="51" spans="2:5" x14ac:dyDescent="0.2">
      <c r="B51" s="54"/>
      <c r="C51" s="55">
        <f>IF(B51&gt;0,VLOOKUP(B51,'Annual Budget'!$B$4:$C$47,2,FALSE),)</f>
        <v>0</v>
      </c>
      <c r="D51" s="49"/>
      <c r="E51" s="57"/>
    </row>
    <row r="52" spans="2:5" x14ac:dyDescent="0.2">
      <c r="B52" s="54"/>
      <c r="C52" s="55">
        <f>IF(B52&gt;0,VLOOKUP(B52,'Annual Budget'!$B$4:$C$47,2,FALSE),)</f>
        <v>0</v>
      </c>
      <c r="D52" s="49"/>
      <c r="E52" s="57"/>
    </row>
    <row r="53" spans="2:5" x14ac:dyDescent="0.2">
      <c r="B53" s="54"/>
      <c r="C53" s="55">
        <f>IF(B53&gt;0,VLOOKUP(B53,'Annual Budget'!$B$4:$C$47,2,FALSE),)</f>
        <v>0</v>
      </c>
      <c r="D53" s="49"/>
      <c r="E53" s="57"/>
    </row>
    <row r="54" spans="2:5" x14ac:dyDescent="0.2">
      <c r="B54" s="54"/>
      <c r="C54" s="55">
        <f>IF(B54&gt;0,VLOOKUP(B54,'Annual Budget'!$B$4:$C$47,2,FALSE),)</f>
        <v>0</v>
      </c>
      <c r="D54" s="49"/>
      <c r="E54" s="57"/>
    </row>
    <row r="55" spans="2:5" x14ac:dyDescent="0.2">
      <c r="B55" s="54"/>
      <c r="C55" s="55">
        <f>IF(B55&gt;0,VLOOKUP(B55,'Annual Budget'!$B$4:$C$47,2,FALSE),)</f>
        <v>0</v>
      </c>
      <c r="D55" s="49"/>
      <c r="E55" s="57"/>
    </row>
    <row r="56" spans="2:5" x14ac:dyDescent="0.2">
      <c r="B56" s="54"/>
      <c r="C56" s="55">
        <f>IF(B56&gt;0,VLOOKUP(B56,'Annual Budget'!$B$4:$C$47,2,FALSE),)</f>
        <v>0</v>
      </c>
      <c r="D56" s="49"/>
      <c r="E56" s="57"/>
    </row>
    <row r="57" spans="2:5" x14ac:dyDescent="0.2">
      <c r="B57" s="54"/>
      <c r="C57" s="55">
        <f>IF(B57&gt;0,VLOOKUP(B57,'Annual Budget'!$B$4:$C$47,2,FALSE),)</f>
        <v>0</v>
      </c>
      <c r="D57" s="49"/>
      <c r="E57" s="57"/>
    </row>
    <row r="58" spans="2:5" x14ac:dyDescent="0.2">
      <c r="B58" s="54"/>
      <c r="C58" s="55">
        <f>IF(B58&gt;0,VLOOKUP(B58,'Annual Budget'!$B$4:$C$47,2,FALSE),)</f>
        <v>0</v>
      </c>
      <c r="D58" s="49"/>
      <c r="E58" s="57"/>
    </row>
    <row r="59" spans="2:5" x14ac:dyDescent="0.2">
      <c r="B59" s="54"/>
      <c r="C59" s="55">
        <f>IF(B59&gt;0,VLOOKUP(B59,'Annual Budget'!$B$4:$C$47,2,FALSE),)</f>
        <v>0</v>
      </c>
      <c r="D59" s="49"/>
      <c r="E59" s="57"/>
    </row>
    <row r="60" spans="2:5" x14ac:dyDescent="0.2">
      <c r="B60" s="54"/>
      <c r="C60" s="55">
        <f>IF(B60&gt;0,VLOOKUP(B60,'Annual Budget'!$B$4:$C$47,2,FALSE),)</f>
        <v>0</v>
      </c>
      <c r="D60" s="49"/>
      <c r="E60" s="57"/>
    </row>
    <row r="61" spans="2:5" x14ac:dyDescent="0.2">
      <c r="B61" s="54"/>
      <c r="C61" s="55">
        <f>IF(B61&gt;0,VLOOKUP(B61,'Annual Budget'!$B$4:$C$47,2,FALSE),)</f>
        <v>0</v>
      </c>
      <c r="D61" s="49"/>
      <c r="E61" s="57"/>
    </row>
    <row r="62" spans="2:5" x14ac:dyDescent="0.2">
      <c r="B62" s="54"/>
      <c r="C62" s="55">
        <f>IF(B62&gt;0,VLOOKUP(B62,'Annual Budget'!$B$4:$C$47,2,FALSE),)</f>
        <v>0</v>
      </c>
      <c r="D62" s="49"/>
      <c r="E62" s="57"/>
    </row>
    <row r="63" spans="2:5" x14ac:dyDescent="0.2">
      <c r="B63" s="54"/>
      <c r="C63" s="55">
        <f>IF(B63&gt;0,VLOOKUP(B63,'Annual Budget'!$B$4:$C$47,2,FALSE),)</f>
        <v>0</v>
      </c>
      <c r="D63" s="49"/>
      <c r="E63" s="57"/>
    </row>
    <row r="64" spans="2:5" x14ac:dyDescent="0.2">
      <c r="B64" s="58"/>
      <c r="C64" s="59"/>
      <c r="D64" s="59"/>
      <c r="E64" s="60"/>
    </row>
  </sheetData>
  <sheetProtection sheet="1" objects="1" scenarios="1" formatCells="0" formatColumns="0"/>
  <mergeCells count="8">
    <mergeCell ref="I43:J43"/>
    <mergeCell ref="I44:J44"/>
    <mergeCell ref="B2:E2"/>
    <mergeCell ref="I2:L2"/>
    <mergeCell ref="B3:E3"/>
    <mergeCell ref="I3:L3"/>
    <mergeCell ref="I12:J12"/>
    <mergeCell ref="I21:J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0F8C1-D427-7A4F-B4B1-684D9A97351E}">
  <dimension ref="A1:Q52"/>
  <sheetViews>
    <sheetView showGridLines="0" zoomScale="110" zoomScaleNormal="110" workbookViewId="0">
      <selection activeCell="K28" sqref="K28"/>
    </sheetView>
  </sheetViews>
  <sheetFormatPr baseColWidth="10" defaultColWidth="10.83203125" defaultRowHeight="16" x14ac:dyDescent="0.2"/>
  <cols>
    <col min="1" max="1" width="4.83203125" style="1" customWidth="1"/>
    <col min="2" max="2" width="7.83203125" style="2" customWidth="1"/>
    <col min="3" max="3" width="26.1640625" style="1" customWidth="1"/>
    <col min="4" max="15" width="11" style="1" bestFit="1" customWidth="1"/>
    <col min="16" max="16" width="12.1640625" style="1" customWidth="1"/>
    <col min="17" max="17" width="11.6640625" style="1" customWidth="1"/>
    <col min="18" max="16384" width="10.83203125" style="1"/>
  </cols>
  <sheetData>
    <row r="1" spans="1:17" ht="17" thickBot="1" x14ac:dyDescent="0.25">
      <c r="A1" s="85" t="s">
        <v>92</v>
      </c>
      <c r="B1" s="1"/>
    </row>
    <row r="2" spans="1:17" s="7" customFormat="1" ht="31" customHeight="1" thickBot="1" x14ac:dyDescent="0.25">
      <c r="B2" s="12" t="s">
        <v>54</v>
      </c>
      <c r="C2" s="13" t="s">
        <v>77</v>
      </c>
      <c r="D2" s="44" t="s">
        <v>6</v>
      </c>
      <c r="E2" s="13" t="s">
        <v>7</v>
      </c>
      <c r="F2" s="13" t="s">
        <v>8</v>
      </c>
      <c r="G2" s="13" t="s">
        <v>9</v>
      </c>
      <c r="H2" s="13" t="s">
        <v>10</v>
      </c>
      <c r="I2" s="13" t="s">
        <v>11</v>
      </c>
      <c r="J2" s="13" t="s">
        <v>12</v>
      </c>
      <c r="K2" s="13" t="s">
        <v>13</v>
      </c>
      <c r="L2" s="13" t="s">
        <v>14</v>
      </c>
      <c r="M2" s="13" t="s">
        <v>15</v>
      </c>
      <c r="N2" s="13" t="s">
        <v>16</v>
      </c>
      <c r="O2" s="13" t="s">
        <v>17</v>
      </c>
      <c r="P2" s="44" t="s">
        <v>75</v>
      </c>
      <c r="Q2" s="45" t="s">
        <v>76</v>
      </c>
    </row>
    <row r="3" spans="1:17" ht="15" x14ac:dyDescent="0.2">
      <c r="B3" s="14"/>
      <c r="C3" s="15" t="s">
        <v>0</v>
      </c>
      <c r="D3" s="28"/>
      <c r="E3" s="16"/>
      <c r="F3" s="16"/>
      <c r="G3" s="16"/>
      <c r="H3" s="16"/>
      <c r="I3" s="16"/>
      <c r="J3" s="16"/>
      <c r="K3" s="16"/>
      <c r="L3" s="16"/>
      <c r="M3" s="16"/>
      <c r="N3" s="16"/>
      <c r="O3" s="16"/>
      <c r="P3" s="28"/>
      <c r="Q3" s="36"/>
    </row>
    <row r="4" spans="1:17" ht="15" x14ac:dyDescent="0.2">
      <c r="B4" s="17">
        <v>101</v>
      </c>
      <c r="C4" s="18" t="s">
        <v>78</v>
      </c>
      <c r="D4" s="33"/>
      <c r="E4" s="19"/>
      <c r="F4" s="19"/>
      <c r="G4" s="19"/>
      <c r="H4" s="19"/>
      <c r="I4" s="19"/>
      <c r="J4" s="19"/>
      <c r="K4" s="19"/>
      <c r="L4" s="19"/>
      <c r="M4" s="19"/>
      <c r="N4" s="19"/>
      <c r="O4" s="19"/>
      <c r="P4" s="29">
        <f>SUM(D4:O4)</f>
        <v>0</v>
      </c>
      <c r="Q4" s="37">
        <f>Jan!L5+Feb!L5+Mar!L5+Apr!L5+May!L5+Jun!L5+Jul!L5+Aug!L5+Sep!L5+Oct!L5+Nov!L5+Dec!L5</f>
        <v>0</v>
      </c>
    </row>
    <row r="5" spans="1:17" ht="15" x14ac:dyDescent="0.2">
      <c r="B5" s="14">
        <v>102</v>
      </c>
      <c r="C5" s="21" t="s">
        <v>79</v>
      </c>
      <c r="D5" s="32"/>
      <c r="E5" s="22"/>
      <c r="F5" s="22"/>
      <c r="G5" s="22"/>
      <c r="H5" s="22"/>
      <c r="I5" s="22"/>
      <c r="J5" s="22"/>
      <c r="K5" s="22"/>
      <c r="L5" s="22"/>
      <c r="M5" s="22"/>
      <c r="N5" s="22"/>
      <c r="O5" s="22"/>
      <c r="P5" s="74">
        <f t="shared" ref="P5:P9" si="0">SUM(D5:O5)</f>
        <v>0</v>
      </c>
      <c r="Q5" s="75">
        <f>Jan!L6+Feb!L6+Mar!L6+Apr!L6+May!L6+Jun!L6+Jul!L6+Aug!L6+Sep!L6+Oct!L6+Nov!L6+Dec!L6</f>
        <v>0</v>
      </c>
    </row>
    <row r="6" spans="1:17" ht="15" x14ac:dyDescent="0.2">
      <c r="B6" s="17">
        <v>103</v>
      </c>
      <c r="C6" s="18" t="s">
        <v>1</v>
      </c>
      <c r="D6" s="33"/>
      <c r="E6" s="19"/>
      <c r="F6" s="19"/>
      <c r="G6" s="19"/>
      <c r="H6" s="19"/>
      <c r="I6" s="19"/>
      <c r="J6" s="19"/>
      <c r="K6" s="19"/>
      <c r="L6" s="19"/>
      <c r="M6" s="19"/>
      <c r="N6" s="19"/>
      <c r="O6" s="19"/>
      <c r="P6" s="76">
        <f t="shared" si="0"/>
        <v>0</v>
      </c>
      <c r="Q6" s="77">
        <f>Jan!L7+Feb!L7+Mar!L7+Apr!L7+May!L7+Jun!L7+Jul!L7+Aug!L7+Sep!L7+Oct!L7+Nov!L7+Dec!L7</f>
        <v>0</v>
      </c>
    </row>
    <row r="7" spans="1:17" ht="15" x14ac:dyDescent="0.2">
      <c r="B7" s="14">
        <v>104</v>
      </c>
      <c r="C7" s="21" t="s">
        <v>38</v>
      </c>
      <c r="D7" s="32"/>
      <c r="E7" s="22"/>
      <c r="F7" s="22"/>
      <c r="G7" s="22"/>
      <c r="H7" s="22"/>
      <c r="I7" s="22"/>
      <c r="J7" s="22"/>
      <c r="K7" s="22"/>
      <c r="L7" s="22"/>
      <c r="M7" s="22"/>
      <c r="N7" s="22"/>
      <c r="O7" s="22"/>
      <c r="P7" s="74">
        <f t="shared" si="0"/>
        <v>0</v>
      </c>
      <c r="Q7" s="75">
        <f>Jan!L8+Feb!L8+Mar!L8+Apr!L8+May!L8+Jun!L8+Jul!L8+Aug!L8+Sep!L8+Oct!L8+Nov!L8+Dec!L8</f>
        <v>0</v>
      </c>
    </row>
    <row r="8" spans="1:17" ht="15" x14ac:dyDescent="0.2">
      <c r="B8" s="17">
        <v>105</v>
      </c>
      <c r="C8" s="18" t="s">
        <v>2</v>
      </c>
      <c r="D8" s="33"/>
      <c r="E8" s="19"/>
      <c r="F8" s="19"/>
      <c r="G8" s="19"/>
      <c r="H8" s="19"/>
      <c r="I8" s="19"/>
      <c r="J8" s="19"/>
      <c r="K8" s="19"/>
      <c r="L8" s="19"/>
      <c r="M8" s="19"/>
      <c r="N8" s="19"/>
      <c r="O8" s="19"/>
      <c r="P8" s="76">
        <f t="shared" si="0"/>
        <v>0</v>
      </c>
      <c r="Q8" s="77">
        <f>Jan!L9+Feb!L9+Mar!L9+Apr!L9+May!L9+Jun!L9+Jul!L9+Aug!L9+Sep!L9+Oct!L9+Nov!L9+Dec!L9</f>
        <v>0</v>
      </c>
    </row>
    <row r="9" spans="1:17" ht="15" x14ac:dyDescent="0.2">
      <c r="B9" s="14">
        <v>106</v>
      </c>
      <c r="C9" s="21" t="s">
        <v>3</v>
      </c>
      <c r="D9" s="43"/>
      <c r="E9" s="8"/>
      <c r="F9" s="8"/>
      <c r="G9" s="8"/>
      <c r="H9" s="8"/>
      <c r="I9" s="8"/>
      <c r="J9" s="8"/>
      <c r="K9" s="8"/>
      <c r="L9" s="8"/>
      <c r="M9" s="8"/>
      <c r="N9" s="8"/>
      <c r="O9" s="8"/>
      <c r="P9" s="78">
        <f t="shared" si="0"/>
        <v>0</v>
      </c>
      <c r="Q9" s="75">
        <f>Jan!L10+Feb!L10+Mar!L10+Apr!L10+May!L10+Jun!L10+Jul!L10+Aug!L10+Sep!L10+Oct!L10+Nov!L10+Dec!L10</f>
        <v>0</v>
      </c>
    </row>
    <row r="10" spans="1:17" ht="15" x14ac:dyDescent="0.2">
      <c r="B10" s="17"/>
      <c r="C10" s="23" t="s">
        <v>4</v>
      </c>
      <c r="D10" s="29">
        <f>SUM(D4:D9)</f>
        <v>0</v>
      </c>
      <c r="E10" s="20">
        <f t="shared" ref="E10:Q10" si="1">SUM(E4:E9)</f>
        <v>0</v>
      </c>
      <c r="F10" s="20">
        <f t="shared" si="1"/>
        <v>0</v>
      </c>
      <c r="G10" s="20">
        <f t="shared" si="1"/>
        <v>0</v>
      </c>
      <c r="H10" s="20">
        <f t="shared" si="1"/>
        <v>0</v>
      </c>
      <c r="I10" s="20">
        <f t="shared" si="1"/>
        <v>0</v>
      </c>
      <c r="J10" s="20">
        <f t="shared" si="1"/>
        <v>0</v>
      </c>
      <c r="K10" s="20">
        <f t="shared" si="1"/>
        <v>0</v>
      </c>
      <c r="L10" s="20">
        <f t="shared" si="1"/>
        <v>0</v>
      </c>
      <c r="M10" s="20">
        <f t="shared" si="1"/>
        <v>0</v>
      </c>
      <c r="N10" s="20">
        <f t="shared" si="1"/>
        <v>0</v>
      </c>
      <c r="O10" s="20">
        <f t="shared" si="1"/>
        <v>0</v>
      </c>
      <c r="P10" s="76">
        <f t="shared" si="1"/>
        <v>0</v>
      </c>
      <c r="Q10" s="79">
        <f t="shared" si="1"/>
        <v>0</v>
      </c>
    </row>
    <row r="11" spans="1:17" ht="15" x14ac:dyDescent="0.2">
      <c r="B11" s="14">
        <v>107</v>
      </c>
      <c r="C11" s="24" t="s">
        <v>5</v>
      </c>
      <c r="D11" s="32"/>
      <c r="E11" s="22"/>
      <c r="F11" s="22"/>
      <c r="G11" s="22"/>
      <c r="H11" s="22"/>
      <c r="I11" s="22"/>
      <c r="J11" s="22"/>
      <c r="K11" s="22"/>
      <c r="L11" s="22"/>
      <c r="M11" s="22"/>
      <c r="N11" s="22"/>
      <c r="O11" s="22"/>
      <c r="P11" s="74">
        <f>SUM(D11:O11)</f>
        <v>0</v>
      </c>
      <c r="Q11" s="75">
        <f>Jan!L11+Feb!L11+Mar!L11+Apr!L11+May!L11+Jun!L11+Jul!L11+Aug!L11+Sep!L11+Oct!L11+Nov!L11+Dec!L11</f>
        <v>0</v>
      </c>
    </row>
    <row r="12" spans="1:17" ht="15.75" thickBot="1" x14ac:dyDescent="0.25">
      <c r="B12" s="17"/>
      <c r="C12" s="23" t="s">
        <v>18</v>
      </c>
      <c r="D12" s="31">
        <f>D10+D11</f>
        <v>0</v>
      </c>
      <c r="E12" s="10">
        <f t="shared" ref="E12:O12" si="2">E10+E11</f>
        <v>0</v>
      </c>
      <c r="F12" s="10">
        <f t="shared" si="2"/>
        <v>0</v>
      </c>
      <c r="G12" s="10">
        <f t="shared" si="2"/>
        <v>0</v>
      </c>
      <c r="H12" s="10">
        <f t="shared" si="2"/>
        <v>0</v>
      </c>
      <c r="I12" s="10">
        <f t="shared" si="2"/>
        <v>0</v>
      </c>
      <c r="J12" s="10">
        <f t="shared" si="2"/>
        <v>0</v>
      </c>
      <c r="K12" s="10">
        <f t="shared" si="2"/>
        <v>0</v>
      </c>
      <c r="L12" s="10">
        <f t="shared" si="2"/>
        <v>0</v>
      </c>
      <c r="M12" s="10">
        <f t="shared" si="2"/>
        <v>0</v>
      </c>
      <c r="N12" s="10">
        <f t="shared" si="2"/>
        <v>0</v>
      </c>
      <c r="O12" s="10">
        <f t="shared" si="2"/>
        <v>0</v>
      </c>
      <c r="P12" s="31">
        <f>SUM(D12:O12)</f>
        <v>0</v>
      </c>
      <c r="Q12" s="39">
        <f>SUM(Q10:Q11)</f>
        <v>0</v>
      </c>
    </row>
    <row r="13" spans="1:17" ht="15.75" thickTop="1" x14ac:dyDescent="0.2">
      <c r="B13" s="14"/>
      <c r="C13" s="16"/>
      <c r="D13" s="32"/>
      <c r="E13" s="22"/>
      <c r="F13" s="22"/>
      <c r="G13" s="22"/>
      <c r="H13" s="22"/>
      <c r="I13" s="22"/>
      <c r="J13" s="22"/>
      <c r="K13" s="22"/>
      <c r="L13" s="22"/>
      <c r="M13" s="22"/>
      <c r="N13" s="22"/>
      <c r="O13" s="22"/>
      <c r="P13" s="32"/>
      <c r="Q13" s="40"/>
    </row>
    <row r="14" spans="1:17" ht="15" x14ac:dyDescent="0.2">
      <c r="B14" s="17"/>
      <c r="C14" s="23" t="s">
        <v>19</v>
      </c>
      <c r="D14" s="33"/>
      <c r="E14" s="19"/>
      <c r="F14" s="19"/>
      <c r="G14" s="19"/>
      <c r="H14" s="19"/>
      <c r="I14" s="19"/>
      <c r="J14" s="19"/>
      <c r="K14" s="19"/>
      <c r="L14" s="19"/>
      <c r="M14" s="19"/>
      <c r="N14" s="19"/>
      <c r="O14" s="19"/>
      <c r="P14" s="33"/>
      <c r="Q14" s="41"/>
    </row>
    <row r="15" spans="1:17" ht="15" x14ac:dyDescent="0.2">
      <c r="B15" s="14">
        <v>201</v>
      </c>
      <c r="C15" s="25" t="s">
        <v>20</v>
      </c>
      <c r="D15" s="32"/>
      <c r="E15" s="22"/>
      <c r="F15" s="22"/>
      <c r="G15" s="22"/>
      <c r="H15" s="22"/>
      <c r="I15" s="22"/>
      <c r="J15" s="22"/>
      <c r="K15" s="22"/>
      <c r="L15" s="22"/>
      <c r="M15" s="22"/>
      <c r="N15" s="22"/>
      <c r="O15" s="22"/>
      <c r="P15" s="30">
        <f>SUM(D15:O15)</f>
        <v>0</v>
      </c>
      <c r="Q15" s="38">
        <f>Jan!L13+Feb!L13+Mar!L13+Apr!L13+May!L13+Jun!L13+Jul!L13+Aug!L13+Sep!L13+Oct!L13+Nov!L13+Dec!L13</f>
        <v>0</v>
      </c>
    </row>
    <row r="16" spans="1:17" ht="15" x14ac:dyDescent="0.2">
      <c r="B16" s="17">
        <v>202</v>
      </c>
      <c r="C16" s="26" t="s">
        <v>21</v>
      </c>
      <c r="D16" s="33"/>
      <c r="E16" s="19"/>
      <c r="F16" s="19"/>
      <c r="G16" s="19"/>
      <c r="H16" s="19"/>
      <c r="I16" s="19"/>
      <c r="J16" s="19"/>
      <c r="K16" s="19"/>
      <c r="L16" s="19"/>
      <c r="M16" s="19"/>
      <c r="N16" s="19"/>
      <c r="O16" s="19"/>
      <c r="P16" s="76">
        <f>SUM(D16:O16)</f>
        <v>0</v>
      </c>
      <c r="Q16" s="77">
        <f>Jan!L14+Feb!L14+Mar!L14+Apr!L14+May!L14+Jun!L14+Jul!L14+Aug!L14+Sep!L14+Oct!L14+Nov!L14+Dec!L14</f>
        <v>0</v>
      </c>
    </row>
    <row r="17" spans="2:17" ht="15" x14ac:dyDescent="0.2">
      <c r="B17" s="14">
        <v>203</v>
      </c>
      <c r="C17" s="25" t="s">
        <v>22</v>
      </c>
      <c r="D17" s="32"/>
      <c r="E17" s="22"/>
      <c r="F17" s="22"/>
      <c r="G17" s="22"/>
      <c r="H17" s="22"/>
      <c r="I17" s="22"/>
      <c r="J17" s="22"/>
      <c r="K17" s="22"/>
      <c r="L17" s="22"/>
      <c r="M17" s="22"/>
      <c r="N17" s="22"/>
      <c r="O17" s="22"/>
      <c r="P17" s="74">
        <f t="shared" ref="P17:P22" si="3">SUM(D17:O17)</f>
        <v>0</v>
      </c>
      <c r="Q17" s="75">
        <f>Jan!L15+Feb!L15+Mar!L15+Apr!L15+May!L15+Jun!L15+Jul!L15+Aug!L15+Sep!L15+Oct!L15+Nov!L15+Dec!L15</f>
        <v>0</v>
      </c>
    </row>
    <row r="18" spans="2:17" ht="15" x14ac:dyDescent="0.2">
      <c r="B18" s="17">
        <v>204</v>
      </c>
      <c r="C18" s="26" t="s">
        <v>23</v>
      </c>
      <c r="D18" s="33"/>
      <c r="E18" s="19"/>
      <c r="F18" s="19"/>
      <c r="G18" s="19"/>
      <c r="H18" s="19"/>
      <c r="I18" s="19"/>
      <c r="J18" s="19"/>
      <c r="K18" s="19"/>
      <c r="L18" s="19"/>
      <c r="M18" s="19"/>
      <c r="N18" s="19"/>
      <c r="O18" s="19"/>
      <c r="P18" s="76">
        <f t="shared" si="3"/>
        <v>0</v>
      </c>
      <c r="Q18" s="77">
        <f>Jan!L16+Feb!L16+Mar!L16+Apr!L16+May!L16+Jun!L16+Jul!L16+Aug!L16+Sep!L16+Oct!L16+Nov!L16+Dec!L16</f>
        <v>0</v>
      </c>
    </row>
    <row r="19" spans="2:17" ht="15" x14ac:dyDescent="0.2">
      <c r="B19" s="14">
        <v>205</v>
      </c>
      <c r="C19" s="25" t="s">
        <v>24</v>
      </c>
      <c r="D19" s="32"/>
      <c r="E19" s="22"/>
      <c r="F19" s="22"/>
      <c r="G19" s="22"/>
      <c r="H19" s="22"/>
      <c r="I19" s="22"/>
      <c r="J19" s="22"/>
      <c r="K19" s="22"/>
      <c r="L19" s="22"/>
      <c r="M19" s="22"/>
      <c r="N19" s="22"/>
      <c r="O19" s="22"/>
      <c r="P19" s="74">
        <f t="shared" si="3"/>
        <v>0</v>
      </c>
      <c r="Q19" s="75">
        <f>Jan!L17+Feb!L17+Mar!L17+Apr!L17+May!L17+Jun!L17+Jul!L17+Aug!L17+Sep!L17+Oct!L17+Nov!L17+Dec!L17</f>
        <v>0</v>
      </c>
    </row>
    <row r="20" spans="2:17" ht="15" x14ac:dyDescent="0.2">
      <c r="B20" s="17">
        <v>206</v>
      </c>
      <c r="C20" s="26" t="s">
        <v>25</v>
      </c>
      <c r="D20" s="33"/>
      <c r="E20" s="19"/>
      <c r="F20" s="19"/>
      <c r="G20" s="19"/>
      <c r="H20" s="19"/>
      <c r="I20" s="19"/>
      <c r="J20" s="19"/>
      <c r="K20" s="19"/>
      <c r="L20" s="19"/>
      <c r="M20" s="19"/>
      <c r="N20" s="19"/>
      <c r="O20" s="19"/>
      <c r="P20" s="76">
        <f t="shared" si="3"/>
        <v>0</v>
      </c>
      <c r="Q20" s="77">
        <f>Jan!L18+Feb!L18+Mar!L18+Apr!L18+May!L18+Jun!L18+Jul!L18+Aug!L18+Sep!L18+Oct!L18+Nov!L18+Dec!L18</f>
        <v>0</v>
      </c>
    </row>
    <row r="21" spans="2:17" ht="15" x14ac:dyDescent="0.2">
      <c r="B21" s="14">
        <v>207</v>
      </c>
      <c r="C21" s="25" t="s">
        <v>26</v>
      </c>
      <c r="D21" s="32"/>
      <c r="E21" s="22"/>
      <c r="F21" s="22"/>
      <c r="G21" s="22"/>
      <c r="H21" s="22"/>
      <c r="I21" s="22"/>
      <c r="J21" s="22"/>
      <c r="K21" s="22"/>
      <c r="L21" s="22"/>
      <c r="M21" s="22"/>
      <c r="N21" s="22"/>
      <c r="O21" s="22"/>
      <c r="P21" s="74">
        <f>SUM(D21:O21)</f>
        <v>0</v>
      </c>
      <c r="Q21" s="75">
        <f>Jan!L19+Feb!L19+Mar!L19+Apr!L19+May!L19+Jun!L19+Jul!L19+Aug!L19+Sep!L19+Oct!L19+Nov!L19+Dec!L19</f>
        <v>0</v>
      </c>
    </row>
    <row r="22" spans="2:17" ht="15" x14ac:dyDescent="0.2">
      <c r="B22" s="17">
        <v>208</v>
      </c>
      <c r="C22" s="26" t="s">
        <v>27</v>
      </c>
      <c r="D22" s="33"/>
      <c r="E22" s="19"/>
      <c r="F22" s="19"/>
      <c r="G22" s="19"/>
      <c r="H22" s="19"/>
      <c r="I22" s="19"/>
      <c r="J22" s="19"/>
      <c r="K22" s="19"/>
      <c r="L22" s="19"/>
      <c r="M22" s="19"/>
      <c r="N22" s="19"/>
      <c r="O22" s="19"/>
      <c r="P22" s="76">
        <f t="shared" si="3"/>
        <v>0</v>
      </c>
      <c r="Q22" s="77">
        <f>Jan!L20+Feb!L20+Mar!L20+Apr!L20+May!L20+Jun!L20+Jul!L20+Aug!L20+Sep!L20+Oct!L20+Nov!L20+Dec!L20</f>
        <v>0</v>
      </c>
    </row>
    <row r="23" spans="2:17" ht="15" x14ac:dyDescent="0.2">
      <c r="B23" s="14"/>
      <c r="C23" s="24" t="s">
        <v>53</v>
      </c>
      <c r="D23" s="34">
        <f>SUM(D15:D22)</f>
        <v>0</v>
      </c>
      <c r="E23" s="9">
        <f t="shared" ref="E23:O23" si="4">SUM(E15:E22)</f>
        <v>0</v>
      </c>
      <c r="F23" s="9">
        <f t="shared" si="4"/>
        <v>0</v>
      </c>
      <c r="G23" s="9">
        <f t="shared" si="4"/>
        <v>0</v>
      </c>
      <c r="H23" s="9">
        <f t="shared" si="4"/>
        <v>0</v>
      </c>
      <c r="I23" s="9">
        <f t="shared" si="4"/>
        <v>0</v>
      </c>
      <c r="J23" s="9">
        <f t="shared" si="4"/>
        <v>0</v>
      </c>
      <c r="K23" s="9">
        <f t="shared" si="4"/>
        <v>0</v>
      </c>
      <c r="L23" s="9">
        <f t="shared" si="4"/>
        <v>0</v>
      </c>
      <c r="M23" s="9">
        <f t="shared" si="4"/>
        <v>0</v>
      </c>
      <c r="N23" s="9">
        <f t="shared" si="4"/>
        <v>0</v>
      </c>
      <c r="O23" s="9">
        <f t="shared" si="4"/>
        <v>0</v>
      </c>
      <c r="P23" s="80">
        <f>SUM(D23:O23)</f>
        <v>0</v>
      </c>
      <c r="Q23" s="81">
        <f>SUM(Q15:Q22)</f>
        <v>0</v>
      </c>
    </row>
    <row r="24" spans="2:17" ht="15.75" thickBot="1" x14ac:dyDescent="0.25">
      <c r="B24" s="17"/>
      <c r="C24" s="23" t="s">
        <v>28</v>
      </c>
      <c r="D24" s="31">
        <f>D12+D23</f>
        <v>0</v>
      </c>
      <c r="E24" s="10">
        <f t="shared" ref="E24:O24" si="5">E12+E23</f>
        <v>0</v>
      </c>
      <c r="F24" s="10">
        <f t="shared" si="5"/>
        <v>0</v>
      </c>
      <c r="G24" s="10">
        <f t="shared" si="5"/>
        <v>0</v>
      </c>
      <c r="H24" s="10">
        <f t="shared" si="5"/>
        <v>0</v>
      </c>
      <c r="I24" s="10">
        <f t="shared" si="5"/>
        <v>0</v>
      </c>
      <c r="J24" s="10">
        <f t="shared" si="5"/>
        <v>0</v>
      </c>
      <c r="K24" s="10">
        <f t="shared" si="5"/>
        <v>0</v>
      </c>
      <c r="L24" s="10">
        <f t="shared" si="5"/>
        <v>0</v>
      </c>
      <c r="M24" s="10">
        <f t="shared" si="5"/>
        <v>0</v>
      </c>
      <c r="N24" s="10">
        <f t="shared" si="5"/>
        <v>0</v>
      </c>
      <c r="O24" s="10">
        <f t="shared" si="5"/>
        <v>0</v>
      </c>
      <c r="P24" s="31">
        <f>SUM(D24:O24)</f>
        <v>0</v>
      </c>
      <c r="Q24" s="42">
        <f>Q12+Q23</f>
        <v>0</v>
      </c>
    </row>
    <row r="25" spans="2:17" ht="15.75" thickTop="1" x14ac:dyDescent="0.2">
      <c r="B25" s="14"/>
      <c r="C25" s="16"/>
      <c r="D25" s="32"/>
      <c r="E25" s="22"/>
      <c r="F25" s="22"/>
      <c r="G25" s="22"/>
      <c r="H25" s="22"/>
      <c r="I25" s="22"/>
      <c r="J25" s="22"/>
      <c r="K25" s="22"/>
      <c r="L25" s="22"/>
      <c r="M25" s="22"/>
      <c r="N25" s="22"/>
      <c r="O25" s="22"/>
      <c r="P25" s="32"/>
      <c r="Q25" s="40"/>
    </row>
    <row r="26" spans="2:17" ht="15" x14ac:dyDescent="0.2">
      <c r="B26" s="17"/>
      <c r="C26" s="23" t="s">
        <v>29</v>
      </c>
      <c r="D26" s="33"/>
      <c r="E26" s="19"/>
      <c r="F26" s="19"/>
      <c r="G26" s="19"/>
      <c r="H26" s="19"/>
      <c r="I26" s="19"/>
      <c r="J26" s="19"/>
      <c r="K26" s="19"/>
      <c r="L26" s="19"/>
      <c r="M26" s="19"/>
      <c r="N26" s="19"/>
      <c r="O26" s="19"/>
      <c r="P26" s="33"/>
      <c r="Q26" s="41"/>
    </row>
    <row r="27" spans="2:17" ht="15" x14ac:dyDescent="0.2">
      <c r="B27" s="14">
        <v>301</v>
      </c>
      <c r="C27" s="21" t="s">
        <v>30</v>
      </c>
      <c r="D27" s="32"/>
      <c r="E27" s="22"/>
      <c r="F27" s="22"/>
      <c r="G27" s="22"/>
      <c r="H27" s="22"/>
      <c r="I27" s="22"/>
      <c r="J27" s="22"/>
      <c r="K27" s="22"/>
      <c r="L27" s="22"/>
      <c r="M27" s="22"/>
      <c r="N27" s="22"/>
      <c r="O27" s="22"/>
      <c r="P27" s="30">
        <f>SUM(D27:O27)</f>
        <v>0</v>
      </c>
      <c r="Q27" s="38">
        <f>Jan!L22+Feb!L22+Mar!L22+Apr!L22+May!L22+Jun!L22+Jul!L22+Aug!L22+Sep!L22+Oct!L22+Nov!L22+Dec!L22</f>
        <v>0</v>
      </c>
    </row>
    <row r="28" spans="2:17" ht="15" x14ac:dyDescent="0.2">
      <c r="B28" s="17">
        <v>302</v>
      </c>
      <c r="C28" s="18" t="s">
        <v>31</v>
      </c>
      <c r="D28" s="33"/>
      <c r="E28" s="19"/>
      <c r="F28" s="19"/>
      <c r="G28" s="19"/>
      <c r="H28" s="19"/>
      <c r="I28" s="19"/>
      <c r="J28" s="19"/>
      <c r="K28" s="19"/>
      <c r="L28" s="19"/>
      <c r="M28" s="19"/>
      <c r="N28" s="19"/>
      <c r="O28" s="19"/>
      <c r="P28" s="76">
        <f t="shared" ref="P28:P47" si="6">SUM(D28:O28)</f>
        <v>0</v>
      </c>
      <c r="Q28" s="77">
        <f>Jan!L23+Feb!L23+Mar!L23+Apr!L23+May!L23+Jun!L23+Jul!L23+Aug!L23+Sep!L23+Oct!L23+Nov!L23+Dec!L23</f>
        <v>0</v>
      </c>
    </row>
    <row r="29" spans="2:17" ht="15" x14ac:dyDescent="0.2">
      <c r="B29" s="14">
        <v>303</v>
      </c>
      <c r="C29" s="21" t="s">
        <v>32</v>
      </c>
      <c r="D29" s="32"/>
      <c r="E29" s="22"/>
      <c r="F29" s="22"/>
      <c r="G29" s="22"/>
      <c r="H29" s="22"/>
      <c r="I29" s="22"/>
      <c r="J29" s="22"/>
      <c r="K29" s="22"/>
      <c r="L29" s="22"/>
      <c r="M29" s="22"/>
      <c r="N29" s="22"/>
      <c r="O29" s="22"/>
      <c r="P29" s="74">
        <f t="shared" si="6"/>
        <v>0</v>
      </c>
      <c r="Q29" s="75">
        <f>Jan!L24+Feb!L24+Mar!L24+Apr!L24+May!L24+Jun!L24+Jul!L24+Aug!L24+Sep!L24+Oct!L24+Nov!L24+Dec!L24</f>
        <v>0</v>
      </c>
    </row>
    <row r="30" spans="2:17" ht="15" x14ac:dyDescent="0.2">
      <c r="B30" s="17">
        <v>304</v>
      </c>
      <c r="C30" s="18" t="s">
        <v>33</v>
      </c>
      <c r="D30" s="33"/>
      <c r="E30" s="19"/>
      <c r="F30" s="19"/>
      <c r="G30" s="19"/>
      <c r="H30" s="19"/>
      <c r="I30" s="19"/>
      <c r="J30" s="19"/>
      <c r="K30" s="19"/>
      <c r="L30" s="19"/>
      <c r="M30" s="19"/>
      <c r="N30" s="19"/>
      <c r="O30" s="19"/>
      <c r="P30" s="76">
        <f t="shared" si="6"/>
        <v>0</v>
      </c>
      <c r="Q30" s="77">
        <f>Jan!L25+Feb!L25+Mar!L25+Apr!L25+May!L25+Jun!L25+Jul!L25+Aug!L25+Sep!L25+Oct!L25+Nov!L25+Dec!L25</f>
        <v>0</v>
      </c>
    </row>
    <row r="31" spans="2:17" ht="15" x14ac:dyDescent="0.2">
      <c r="B31" s="14">
        <v>305</v>
      </c>
      <c r="C31" s="21" t="s">
        <v>34</v>
      </c>
      <c r="D31" s="32"/>
      <c r="E31" s="22"/>
      <c r="F31" s="22"/>
      <c r="G31" s="22"/>
      <c r="H31" s="22"/>
      <c r="I31" s="22"/>
      <c r="J31" s="22"/>
      <c r="K31" s="22"/>
      <c r="L31" s="22"/>
      <c r="M31" s="22"/>
      <c r="N31" s="22"/>
      <c r="O31" s="22"/>
      <c r="P31" s="74">
        <f t="shared" si="6"/>
        <v>0</v>
      </c>
      <c r="Q31" s="75">
        <f>Jan!L26+Feb!L26+Mar!L26+Apr!L26+May!L26+Jun!L26+Jul!L26+Aug!L26+Sep!L26+Oct!L26+Nov!L26+Dec!L26</f>
        <v>0</v>
      </c>
    </row>
    <row r="32" spans="2:17" ht="15" x14ac:dyDescent="0.2">
      <c r="B32" s="17">
        <v>306</v>
      </c>
      <c r="C32" s="18" t="s">
        <v>35</v>
      </c>
      <c r="D32" s="33"/>
      <c r="E32" s="19"/>
      <c r="F32" s="19"/>
      <c r="G32" s="19"/>
      <c r="H32" s="19"/>
      <c r="I32" s="19"/>
      <c r="J32" s="19"/>
      <c r="K32" s="19"/>
      <c r="L32" s="19"/>
      <c r="M32" s="19"/>
      <c r="N32" s="19"/>
      <c r="O32" s="19"/>
      <c r="P32" s="76">
        <f t="shared" si="6"/>
        <v>0</v>
      </c>
      <c r="Q32" s="77">
        <f>Jan!L27+Feb!L27+Mar!L27+Apr!L27+May!L27+Jun!L27+Jul!L27+Aug!L27+Sep!L27+Oct!L27+Nov!L27+Dec!L27</f>
        <v>0</v>
      </c>
    </row>
    <row r="33" spans="2:17" ht="15" x14ac:dyDescent="0.2">
      <c r="B33" s="14">
        <v>307</v>
      </c>
      <c r="C33" s="21" t="s">
        <v>36</v>
      </c>
      <c r="D33" s="32"/>
      <c r="E33" s="22"/>
      <c r="F33" s="22"/>
      <c r="G33" s="22"/>
      <c r="H33" s="22"/>
      <c r="I33" s="22"/>
      <c r="J33" s="22"/>
      <c r="K33" s="22"/>
      <c r="L33" s="22"/>
      <c r="M33" s="22"/>
      <c r="N33" s="22"/>
      <c r="O33" s="22"/>
      <c r="P33" s="74">
        <f t="shared" si="6"/>
        <v>0</v>
      </c>
      <c r="Q33" s="75">
        <f>Jan!L28+Feb!L28+Mar!L28+Apr!L28+May!L28+Jun!L28+Jul!L28+Aug!L28+Sep!L28+Oct!L28+Nov!L28+Dec!L28</f>
        <v>0</v>
      </c>
    </row>
    <row r="34" spans="2:17" ht="15" x14ac:dyDescent="0.2">
      <c r="B34" s="17">
        <v>308</v>
      </c>
      <c r="C34" s="18" t="s">
        <v>37</v>
      </c>
      <c r="D34" s="33"/>
      <c r="E34" s="19"/>
      <c r="F34" s="19"/>
      <c r="G34" s="19"/>
      <c r="H34" s="19"/>
      <c r="I34" s="19"/>
      <c r="J34" s="19"/>
      <c r="K34" s="19"/>
      <c r="L34" s="19"/>
      <c r="M34" s="19"/>
      <c r="N34" s="19"/>
      <c r="O34" s="19"/>
      <c r="P34" s="76">
        <f t="shared" si="6"/>
        <v>0</v>
      </c>
      <c r="Q34" s="77">
        <f>Jan!L29+Feb!L29+Mar!L29+Apr!L29+May!L29+Jun!L29+Jul!L29+Aug!L29+Sep!L29+Oct!L29+Nov!L29+Dec!L29</f>
        <v>0</v>
      </c>
    </row>
    <row r="35" spans="2:17" ht="15" x14ac:dyDescent="0.2">
      <c r="B35" s="14">
        <v>309</v>
      </c>
      <c r="C35" s="21" t="s">
        <v>38</v>
      </c>
      <c r="D35" s="32"/>
      <c r="E35" s="22"/>
      <c r="F35" s="22"/>
      <c r="G35" s="22"/>
      <c r="H35" s="22"/>
      <c r="I35" s="22"/>
      <c r="J35" s="22"/>
      <c r="K35" s="22"/>
      <c r="L35" s="22"/>
      <c r="M35" s="22"/>
      <c r="N35" s="22"/>
      <c r="O35" s="22"/>
      <c r="P35" s="74">
        <f t="shared" si="6"/>
        <v>0</v>
      </c>
      <c r="Q35" s="75">
        <f>Jan!L30+Feb!L30+Mar!L30+Apr!L30+May!L30+Jun!L30+Jul!L30+Aug!L30+Sep!L30+Oct!L30+Nov!L30+Dec!L30</f>
        <v>0</v>
      </c>
    </row>
    <row r="36" spans="2:17" ht="15" x14ac:dyDescent="0.2">
      <c r="B36" s="17">
        <v>310</v>
      </c>
      <c r="C36" s="18" t="s">
        <v>39</v>
      </c>
      <c r="D36" s="33"/>
      <c r="E36" s="19"/>
      <c r="F36" s="19"/>
      <c r="G36" s="19"/>
      <c r="H36" s="19"/>
      <c r="I36" s="19"/>
      <c r="J36" s="19"/>
      <c r="K36" s="19"/>
      <c r="L36" s="19"/>
      <c r="M36" s="19"/>
      <c r="N36" s="19"/>
      <c r="O36" s="19"/>
      <c r="P36" s="76">
        <f t="shared" si="6"/>
        <v>0</v>
      </c>
      <c r="Q36" s="77">
        <f>Jan!L31+Feb!L31+Mar!L31+Apr!L31+May!L31+Jun!L31+Jul!L31+Aug!L31+Sep!L31+Oct!L31+Nov!L31+Dec!L31</f>
        <v>0</v>
      </c>
    </row>
    <row r="37" spans="2:17" ht="15" x14ac:dyDescent="0.2">
      <c r="B37" s="14">
        <v>311</v>
      </c>
      <c r="C37" s="21" t="s">
        <v>40</v>
      </c>
      <c r="D37" s="32"/>
      <c r="E37" s="22"/>
      <c r="F37" s="22"/>
      <c r="G37" s="22"/>
      <c r="H37" s="22"/>
      <c r="I37" s="22"/>
      <c r="J37" s="22"/>
      <c r="K37" s="22"/>
      <c r="L37" s="22"/>
      <c r="M37" s="22"/>
      <c r="N37" s="22"/>
      <c r="O37" s="22"/>
      <c r="P37" s="74">
        <f t="shared" si="6"/>
        <v>0</v>
      </c>
      <c r="Q37" s="75">
        <f>Jan!L32+Feb!L32+Mar!L32+Apr!L32+May!L32+Jun!L32+Jul!L32+Aug!L32+Sep!L32+Oct!L32+Nov!L32+Dec!L32</f>
        <v>0</v>
      </c>
    </row>
    <row r="38" spans="2:17" ht="15" x14ac:dyDescent="0.2">
      <c r="B38" s="17">
        <v>312</v>
      </c>
      <c r="C38" s="18" t="s">
        <v>41</v>
      </c>
      <c r="D38" s="33"/>
      <c r="E38" s="19"/>
      <c r="F38" s="19"/>
      <c r="G38" s="19"/>
      <c r="H38" s="19"/>
      <c r="I38" s="19"/>
      <c r="J38" s="19"/>
      <c r="K38" s="19"/>
      <c r="L38" s="19"/>
      <c r="M38" s="19"/>
      <c r="N38" s="19"/>
      <c r="O38" s="19"/>
      <c r="P38" s="76">
        <f t="shared" si="6"/>
        <v>0</v>
      </c>
      <c r="Q38" s="77">
        <f>Jan!L33+Feb!L33+Mar!L33+Apr!L33+May!L33+Jun!L33+Jul!L33+Aug!L33+Sep!L33+Oct!L33+Nov!L33+Dec!L33</f>
        <v>0</v>
      </c>
    </row>
    <row r="39" spans="2:17" ht="15" x14ac:dyDescent="0.2">
      <c r="B39" s="14">
        <v>313</v>
      </c>
      <c r="C39" s="21" t="s">
        <v>42</v>
      </c>
      <c r="D39" s="32"/>
      <c r="E39" s="22"/>
      <c r="F39" s="22"/>
      <c r="G39" s="22"/>
      <c r="H39" s="22"/>
      <c r="I39" s="22"/>
      <c r="J39" s="22"/>
      <c r="K39" s="22"/>
      <c r="L39" s="22"/>
      <c r="M39" s="22"/>
      <c r="N39" s="22"/>
      <c r="O39" s="22"/>
      <c r="P39" s="74">
        <f t="shared" si="6"/>
        <v>0</v>
      </c>
      <c r="Q39" s="75">
        <f>Jan!L34+Feb!L34+Mar!L34+Apr!L34+May!L34+Jun!L34+Jul!L34+Aug!L34+Sep!L34+Oct!L34+Nov!L34+Dec!L34</f>
        <v>0</v>
      </c>
    </row>
    <row r="40" spans="2:17" ht="15" x14ac:dyDescent="0.2">
      <c r="B40" s="17">
        <v>314</v>
      </c>
      <c r="C40" s="18" t="s">
        <v>48</v>
      </c>
      <c r="D40" s="33"/>
      <c r="E40" s="19"/>
      <c r="F40" s="19"/>
      <c r="G40" s="19"/>
      <c r="H40" s="19"/>
      <c r="I40" s="19"/>
      <c r="J40" s="19"/>
      <c r="K40" s="19"/>
      <c r="L40" s="19"/>
      <c r="M40" s="19"/>
      <c r="N40" s="19"/>
      <c r="O40" s="19"/>
      <c r="P40" s="76">
        <f t="shared" si="6"/>
        <v>0</v>
      </c>
      <c r="Q40" s="77">
        <f>Jan!L35+Feb!L35+Mar!L35+Apr!L35+May!L35+Jun!L35+Jul!L35+Aug!L35+Sep!L35+Oct!L35+Nov!L35+Dec!L35</f>
        <v>0</v>
      </c>
    </row>
    <row r="41" spans="2:17" x14ac:dyDescent="0.2">
      <c r="B41" s="14">
        <v>315</v>
      </c>
      <c r="C41" s="21" t="s">
        <v>49</v>
      </c>
      <c r="D41" s="32"/>
      <c r="E41" s="22"/>
      <c r="F41" s="22"/>
      <c r="G41" s="22"/>
      <c r="H41" s="22"/>
      <c r="I41" s="22"/>
      <c r="J41" s="22"/>
      <c r="K41" s="22"/>
      <c r="L41" s="22"/>
      <c r="M41" s="22"/>
      <c r="N41" s="22"/>
      <c r="O41" s="22"/>
      <c r="P41" s="74">
        <f t="shared" si="6"/>
        <v>0</v>
      </c>
      <c r="Q41" s="75">
        <f>Jan!L36+Feb!L36+Mar!L36+Apr!L36+May!L36+Jun!L36+Jul!L36+Aug!L36+Sep!L36+Oct!L36+Nov!L36+Dec!L36</f>
        <v>0</v>
      </c>
    </row>
    <row r="42" spans="2:17" x14ac:dyDescent="0.2">
      <c r="B42" s="17">
        <v>316</v>
      </c>
      <c r="C42" s="18" t="s">
        <v>50</v>
      </c>
      <c r="D42" s="33"/>
      <c r="E42" s="19"/>
      <c r="F42" s="19"/>
      <c r="G42" s="19"/>
      <c r="H42" s="19"/>
      <c r="I42" s="19"/>
      <c r="J42" s="19"/>
      <c r="K42" s="19"/>
      <c r="L42" s="19"/>
      <c r="M42" s="19"/>
      <c r="N42" s="19"/>
      <c r="O42" s="19"/>
      <c r="P42" s="76">
        <f t="shared" si="6"/>
        <v>0</v>
      </c>
      <c r="Q42" s="77">
        <f>Jan!L37+Feb!L37+Mar!L37+Apr!L37+May!L37+Jun!L37+Jul!L37+Aug!L37+Sep!L37+Oct!L37+Nov!L37+Dec!L37</f>
        <v>0</v>
      </c>
    </row>
    <row r="43" spans="2:17" x14ac:dyDescent="0.2">
      <c r="B43" s="14">
        <v>317</v>
      </c>
      <c r="C43" s="21" t="s">
        <v>43</v>
      </c>
      <c r="D43" s="32"/>
      <c r="E43" s="22"/>
      <c r="F43" s="22"/>
      <c r="G43" s="22"/>
      <c r="H43" s="22"/>
      <c r="I43" s="22"/>
      <c r="J43" s="22"/>
      <c r="K43" s="22"/>
      <c r="L43" s="22"/>
      <c r="M43" s="22"/>
      <c r="N43" s="22"/>
      <c r="O43" s="22"/>
      <c r="P43" s="74">
        <f t="shared" si="6"/>
        <v>0</v>
      </c>
      <c r="Q43" s="75">
        <f>Jan!L38+Feb!L38+Mar!L38+Apr!L38+May!L38+Jun!L38+Jul!L38+Aug!L38+Sep!L38+Oct!L38+Nov!L38+Dec!L38</f>
        <v>0</v>
      </c>
    </row>
    <row r="44" spans="2:17" x14ac:dyDescent="0.2">
      <c r="B44" s="17">
        <v>318</v>
      </c>
      <c r="C44" s="18" t="s">
        <v>44</v>
      </c>
      <c r="D44" s="33"/>
      <c r="E44" s="19"/>
      <c r="F44" s="19"/>
      <c r="G44" s="19"/>
      <c r="H44" s="19"/>
      <c r="I44" s="19"/>
      <c r="J44" s="19"/>
      <c r="K44" s="19"/>
      <c r="L44" s="19"/>
      <c r="M44" s="19"/>
      <c r="N44" s="19"/>
      <c r="O44" s="19"/>
      <c r="P44" s="76">
        <f t="shared" si="6"/>
        <v>0</v>
      </c>
      <c r="Q44" s="77">
        <f>Jan!L39+Feb!L39+Mar!L39+Apr!L39+May!L39+Jun!L39+Jul!L39+Aug!L39+Sep!L39+Oct!L39+Nov!L39+Dec!L39</f>
        <v>0</v>
      </c>
    </row>
    <row r="45" spans="2:17" x14ac:dyDescent="0.2">
      <c r="B45" s="14">
        <v>319</v>
      </c>
      <c r="C45" s="21" t="s">
        <v>45</v>
      </c>
      <c r="D45" s="32"/>
      <c r="E45" s="22"/>
      <c r="F45" s="22"/>
      <c r="G45" s="22"/>
      <c r="H45" s="22"/>
      <c r="I45" s="22"/>
      <c r="J45" s="22"/>
      <c r="K45" s="22"/>
      <c r="L45" s="22"/>
      <c r="M45" s="22"/>
      <c r="N45" s="22"/>
      <c r="O45" s="22"/>
      <c r="P45" s="74">
        <f t="shared" si="6"/>
        <v>0</v>
      </c>
      <c r="Q45" s="75">
        <f>Jan!L40+Feb!L40+Mar!L40+Apr!L40+May!L40+Jun!L40+Jul!L40+Aug!L40+Sep!L40+Oct!L40+Nov!L40+Dec!L40</f>
        <v>0</v>
      </c>
    </row>
    <row r="46" spans="2:17" x14ac:dyDescent="0.2">
      <c r="B46" s="17">
        <v>320</v>
      </c>
      <c r="C46" s="18" t="s">
        <v>46</v>
      </c>
      <c r="D46" s="33"/>
      <c r="E46" s="19"/>
      <c r="F46" s="19"/>
      <c r="G46" s="19"/>
      <c r="H46" s="19"/>
      <c r="I46" s="19"/>
      <c r="J46" s="19"/>
      <c r="K46" s="19"/>
      <c r="L46" s="19"/>
      <c r="M46" s="19"/>
      <c r="N46" s="19"/>
      <c r="O46" s="19"/>
      <c r="P46" s="76">
        <f t="shared" si="6"/>
        <v>0</v>
      </c>
      <c r="Q46" s="77">
        <f>Jan!L41+Feb!L41+Mar!L41+Apr!L41+May!L41+Jun!L41+Jul!L41+Aug!L41+Sep!L41+Oct!L41+Nov!L41+Dec!L41</f>
        <v>0</v>
      </c>
    </row>
    <row r="47" spans="2:17" x14ac:dyDescent="0.2">
      <c r="B47" s="14">
        <v>321</v>
      </c>
      <c r="C47" s="21" t="s">
        <v>47</v>
      </c>
      <c r="D47" s="32"/>
      <c r="E47" s="22"/>
      <c r="F47" s="22"/>
      <c r="G47" s="22"/>
      <c r="H47" s="22"/>
      <c r="I47" s="22"/>
      <c r="J47" s="22"/>
      <c r="K47" s="22"/>
      <c r="L47" s="22"/>
      <c r="M47" s="22"/>
      <c r="N47" s="22"/>
      <c r="O47" s="22"/>
      <c r="P47" s="74">
        <f t="shared" si="6"/>
        <v>0</v>
      </c>
      <c r="Q47" s="75">
        <f>Jan!L42+Feb!L42+Mar!L42+Apr!L42+May!L42+Jun!L42+Jul!L42+Aug!L42+Sep!L42+Oct!L42+Nov!L42+Dec!L42</f>
        <v>0</v>
      </c>
    </row>
    <row r="48" spans="2:17" x14ac:dyDescent="0.2">
      <c r="B48" s="17"/>
      <c r="C48" s="27" t="s">
        <v>52</v>
      </c>
      <c r="D48" s="35">
        <f>SUM(D27:D47)</f>
        <v>0</v>
      </c>
      <c r="E48" s="11">
        <f t="shared" ref="E48:O48" si="7">SUM(E27:E47)</f>
        <v>0</v>
      </c>
      <c r="F48" s="11">
        <f t="shared" si="7"/>
        <v>0</v>
      </c>
      <c r="G48" s="11">
        <f t="shared" si="7"/>
        <v>0</v>
      </c>
      <c r="H48" s="11">
        <f t="shared" si="7"/>
        <v>0</v>
      </c>
      <c r="I48" s="11">
        <f t="shared" si="7"/>
        <v>0</v>
      </c>
      <c r="J48" s="11">
        <f t="shared" si="7"/>
        <v>0</v>
      </c>
      <c r="K48" s="11">
        <f t="shared" si="7"/>
        <v>0</v>
      </c>
      <c r="L48" s="11">
        <f t="shared" si="7"/>
        <v>0</v>
      </c>
      <c r="M48" s="11">
        <f t="shared" si="7"/>
        <v>0</v>
      </c>
      <c r="N48" s="11">
        <f t="shared" si="7"/>
        <v>0</v>
      </c>
      <c r="O48" s="11">
        <f t="shared" si="7"/>
        <v>0</v>
      </c>
      <c r="P48" s="82">
        <f>SUM(D48:O48)</f>
        <v>0</v>
      </c>
      <c r="Q48" s="83">
        <f>SUM(E48:P48)</f>
        <v>0</v>
      </c>
    </row>
    <row r="49" spans="2:17" ht="17" thickBot="1" x14ac:dyDescent="0.25">
      <c r="B49" s="46"/>
      <c r="C49" s="47" t="s">
        <v>51</v>
      </c>
      <c r="D49" s="71">
        <f>D24+D48</f>
        <v>0</v>
      </c>
      <c r="E49" s="72">
        <f t="shared" ref="E49:O49" si="8">E24+E48</f>
        <v>0</v>
      </c>
      <c r="F49" s="72">
        <f t="shared" si="8"/>
        <v>0</v>
      </c>
      <c r="G49" s="72">
        <f t="shared" si="8"/>
        <v>0</v>
      </c>
      <c r="H49" s="72">
        <f t="shared" si="8"/>
        <v>0</v>
      </c>
      <c r="I49" s="72">
        <f t="shared" si="8"/>
        <v>0</v>
      </c>
      <c r="J49" s="72">
        <f t="shared" si="8"/>
        <v>0</v>
      </c>
      <c r="K49" s="72">
        <f t="shared" si="8"/>
        <v>0</v>
      </c>
      <c r="L49" s="72">
        <f t="shared" si="8"/>
        <v>0</v>
      </c>
      <c r="M49" s="72">
        <f t="shared" si="8"/>
        <v>0</v>
      </c>
      <c r="N49" s="72">
        <f t="shared" si="8"/>
        <v>0</v>
      </c>
      <c r="O49" s="72">
        <f t="shared" si="8"/>
        <v>0</v>
      </c>
      <c r="P49" s="71">
        <f>SUM(D49:O49)</f>
        <v>0</v>
      </c>
      <c r="Q49" s="73">
        <f>Q24+Q48</f>
        <v>0</v>
      </c>
    </row>
    <row r="50" spans="2:17" ht="17" thickTop="1" x14ac:dyDescent="0.2">
      <c r="B50" s="48"/>
      <c r="C50" s="49"/>
      <c r="D50" s="49"/>
      <c r="E50" s="49"/>
      <c r="F50" s="49"/>
      <c r="G50" s="49"/>
      <c r="H50" s="49"/>
      <c r="I50" s="49"/>
      <c r="J50" s="49"/>
      <c r="K50" s="49"/>
      <c r="L50" s="49"/>
      <c r="M50" s="49"/>
      <c r="N50" s="49"/>
      <c r="O50" s="49"/>
      <c r="P50" s="49"/>
      <c r="Q50" s="50"/>
    </row>
    <row r="51" spans="2:17" x14ac:dyDescent="0.2">
      <c r="Q51" s="3"/>
    </row>
    <row r="52" spans="2:17" x14ac:dyDescent="0.2">
      <c r="Q52" s="3"/>
    </row>
  </sheetData>
  <sheetProtection sheet="1" objects="1" scenarios="1" formatCells="0"/>
  <pageMargins left="0.7" right="0.7" top="0.75" bottom="0.75" header="0.3" footer="0.3"/>
  <ignoredErrors>
    <ignoredError sqref="P10 P23:P24 P49" formula="1"/>
  </ignoredErrors>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A8D5A-DE9C-0942-9AEA-CA93B5B9986F}">
  <dimension ref="A1:L64"/>
  <sheetViews>
    <sheetView workbookViewId="0">
      <selection activeCell="K5" sqref="K5"/>
    </sheetView>
  </sheetViews>
  <sheetFormatPr baseColWidth="10" defaultColWidth="10.83203125" defaultRowHeight="16" x14ac:dyDescent="0.2"/>
  <cols>
    <col min="1" max="1" width="7.5" style="1" customWidth="1"/>
    <col min="2" max="2" width="9" style="2" customWidth="1"/>
    <col min="3" max="3" width="34.6640625" style="1" customWidth="1"/>
    <col min="4" max="4" width="14.33203125" style="1" customWidth="1"/>
    <col min="5" max="5" width="11.1640625" style="3" bestFit="1" customWidth="1"/>
    <col min="6" max="8" width="10.83203125" style="1"/>
    <col min="9" max="9" width="9" style="1" customWidth="1"/>
    <col min="10" max="10" width="30.5" style="1" customWidth="1"/>
    <col min="11" max="16384" width="10.83203125" style="1"/>
  </cols>
  <sheetData>
    <row r="1" spans="1:12" x14ac:dyDescent="0.2">
      <c r="A1" s="85" t="s">
        <v>92</v>
      </c>
      <c r="B1" s="1"/>
      <c r="E1" s="1"/>
    </row>
    <row r="2" spans="1:12" ht="15" x14ac:dyDescent="0.2">
      <c r="B2" s="109" t="s">
        <v>56</v>
      </c>
      <c r="C2" s="109"/>
      <c r="D2" s="109"/>
      <c r="E2" s="109"/>
      <c r="I2" s="109" t="s">
        <v>55</v>
      </c>
      <c r="J2" s="109"/>
      <c r="K2" s="109"/>
      <c r="L2" s="109"/>
    </row>
    <row r="3" spans="1:12" ht="15.75" thickBot="1" x14ac:dyDescent="0.25">
      <c r="B3" s="110" t="s">
        <v>60</v>
      </c>
      <c r="C3" s="110"/>
      <c r="D3" s="110"/>
      <c r="E3" s="110"/>
      <c r="I3" s="110" t="s">
        <v>60</v>
      </c>
      <c r="J3" s="110"/>
      <c r="K3" s="110"/>
      <c r="L3" s="110"/>
    </row>
    <row r="4" spans="1:12" ht="32" customHeight="1" thickTop="1" x14ac:dyDescent="0.2">
      <c r="B4" s="51" t="s">
        <v>54</v>
      </c>
      <c r="C4" s="52" t="s">
        <v>57</v>
      </c>
      <c r="D4" s="52" t="s">
        <v>58</v>
      </c>
      <c r="E4" s="53" t="s">
        <v>59</v>
      </c>
      <c r="I4" s="51" t="s">
        <v>54</v>
      </c>
      <c r="J4" s="52" t="s">
        <v>57</v>
      </c>
      <c r="K4" s="52" t="s">
        <v>61</v>
      </c>
      <c r="L4" s="53" t="s">
        <v>62</v>
      </c>
    </row>
    <row r="5" spans="1:12" ht="15" x14ac:dyDescent="0.2">
      <c r="B5" s="54"/>
      <c r="C5" s="55">
        <f>IF(B5&gt;0,VLOOKUP(B5,'Annual Budget'!$B$4:$C$47,2,FALSE),)</f>
        <v>0</v>
      </c>
      <c r="D5" s="56"/>
      <c r="E5" s="57"/>
      <c r="I5" s="61">
        <f>'Annual Budget'!B4</f>
        <v>101</v>
      </c>
      <c r="J5" s="62" t="str">
        <f>'Annual Budget'!C4</f>
        <v>Income Source 1</v>
      </c>
      <c r="K5" s="63">
        <f>VLOOKUP(I5,'Annual Budget'!$B$2:$O$49,3,FALSE)</f>
        <v>0</v>
      </c>
      <c r="L5" s="64">
        <f>SUMIF($B$5:$B$63,I5,$E$5:$E$63)</f>
        <v>0</v>
      </c>
    </row>
    <row r="6" spans="1:12" ht="15" x14ac:dyDescent="0.2">
      <c r="B6" s="54"/>
      <c r="C6" s="55">
        <f>IF(B6&gt;0,VLOOKUP(B6,'Annual Budget'!$B$4:$C$47,2,FALSE),)</f>
        <v>0</v>
      </c>
      <c r="D6" s="56"/>
      <c r="E6" s="57"/>
      <c r="I6" s="61">
        <f>'Annual Budget'!B5</f>
        <v>102</v>
      </c>
      <c r="J6" s="62" t="str">
        <f>'Annual Budget'!C5</f>
        <v>Income Source 2</v>
      </c>
      <c r="K6" s="63">
        <f>VLOOKUP(I6,'Annual Budget'!$B$2:$O$49,3,FALSE)</f>
        <v>0</v>
      </c>
      <c r="L6" s="64">
        <f t="shared" ref="L6:L42" si="0">SUMIF($B$5:$B$63,I6,$E$5:$E$63)</f>
        <v>0</v>
      </c>
    </row>
    <row r="7" spans="1:12" ht="15" x14ac:dyDescent="0.2">
      <c r="B7" s="54"/>
      <c r="C7" s="55">
        <f>IF(B7&gt;0,VLOOKUP(B7,'Annual Budget'!$B$4:$C$47,2,FALSE),)</f>
        <v>0</v>
      </c>
      <c r="D7" s="56"/>
      <c r="E7" s="57"/>
      <c r="I7" s="61">
        <f>'Annual Budget'!B6</f>
        <v>103</v>
      </c>
      <c r="J7" s="62" t="str">
        <f>'Annual Budget'!C6</f>
        <v>Interest</v>
      </c>
      <c r="K7" s="63">
        <f>VLOOKUP(I7,'Annual Budget'!$B$2:$O$49,3,FALSE)</f>
        <v>0</v>
      </c>
      <c r="L7" s="64">
        <f t="shared" si="0"/>
        <v>0</v>
      </c>
    </row>
    <row r="8" spans="1:12" ht="15" x14ac:dyDescent="0.2">
      <c r="B8" s="54"/>
      <c r="C8" s="55">
        <f>IF(B8&gt;0,VLOOKUP(B8,'Annual Budget'!$B$4:$C$47,2,FALSE),)</f>
        <v>0</v>
      </c>
      <c r="D8" s="56"/>
      <c r="E8" s="57"/>
      <c r="I8" s="61">
        <f>'Annual Budget'!B7</f>
        <v>104</v>
      </c>
      <c r="J8" s="62" t="str">
        <f>'Annual Budget'!C7</f>
        <v>Gifts</v>
      </c>
      <c r="K8" s="63">
        <f>VLOOKUP(I8,'Annual Budget'!$B$2:$O$49,3,FALSE)</f>
        <v>0</v>
      </c>
      <c r="L8" s="64">
        <f t="shared" si="0"/>
        <v>0</v>
      </c>
    </row>
    <row r="9" spans="1:12" ht="15" x14ac:dyDescent="0.2">
      <c r="B9" s="54"/>
      <c r="C9" s="55">
        <f>IF(B9&gt;0,VLOOKUP(B9,'Annual Budget'!$B$4:$C$47,2,FALSE),)</f>
        <v>0</v>
      </c>
      <c r="D9" s="49"/>
      <c r="E9" s="57"/>
      <c r="I9" s="61">
        <f>'Annual Budget'!B8</f>
        <v>105</v>
      </c>
      <c r="J9" s="62" t="str">
        <f>'Annual Budget'!C8</f>
        <v>Other 2</v>
      </c>
      <c r="K9" s="63">
        <f>VLOOKUP(I9,'Annual Budget'!$B$2:$O$49,3,FALSE)</f>
        <v>0</v>
      </c>
      <c r="L9" s="64">
        <f t="shared" si="0"/>
        <v>0</v>
      </c>
    </row>
    <row r="10" spans="1:12" ht="15" x14ac:dyDescent="0.2">
      <c r="B10" s="54"/>
      <c r="C10" s="55">
        <f>IF(B10&gt;0,VLOOKUP(B10,'Annual Budget'!$B$4:$C$47,2,FALSE),)</f>
        <v>0</v>
      </c>
      <c r="D10" s="49"/>
      <c r="E10" s="57"/>
      <c r="I10" s="61">
        <f>'Annual Budget'!B9</f>
        <v>106</v>
      </c>
      <c r="J10" s="62" t="str">
        <f>'Annual Budget'!C9</f>
        <v>Other 3</v>
      </c>
      <c r="K10" s="63">
        <f>VLOOKUP(I10,'Annual Budget'!$B$2:$O$49,3,FALSE)</f>
        <v>0</v>
      </c>
      <c r="L10" s="64">
        <f t="shared" si="0"/>
        <v>0</v>
      </c>
    </row>
    <row r="11" spans="1:12" ht="15" x14ac:dyDescent="0.2">
      <c r="B11" s="54"/>
      <c r="C11" s="55">
        <f>IF(B11&gt;0,VLOOKUP(B11,'Annual Budget'!$B$4:$C$47,2,FALSE),)</f>
        <v>0</v>
      </c>
      <c r="D11" s="49"/>
      <c r="E11" s="57"/>
      <c r="I11" s="61">
        <f>'Annual Budget'!B11</f>
        <v>107</v>
      </c>
      <c r="J11" s="62" t="str">
        <f>'Annual Budget'!C11</f>
        <v>Tax Estimate</v>
      </c>
      <c r="K11" s="63">
        <f>VLOOKUP(I11,'Annual Budget'!$B$2:$O$49,3,FALSE)</f>
        <v>0</v>
      </c>
      <c r="L11" s="65">
        <f t="shared" si="0"/>
        <v>0</v>
      </c>
    </row>
    <row r="12" spans="1:12" ht="15" x14ac:dyDescent="0.2">
      <c r="B12" s="54"/>
      <c r="C12" s="55">
        <f>IF(B12&gt;0,VLOOKUP(B12,'Annual Budget'!$B$4:$C$47,2,FALSE),)</f>
        <v>0</v>
      </c>
      <c r="D12" s="49"/>
      <c r="E12" s="57"/>
      <c r="I12" s="105" t="s">
        <v>63</v>
      </c>
      <c r="J12" s="106"/>
      <c r="K12" s="4">
        <f>SUM(K5:K11)</f>
        <v>0</v>
      </c>
      <c r="L12" s="66">
        <f>SUM(L5:L11)</f>
        <v>0</v>
      </c>
    </row>
    <row r="13" spans="1:12" ht="15" x14ac:dyDescent="0.2">
      <c r="B13" s="54"/>
      <c r="C13" s="55">
        <f>IF(B13&gt;0,VLOOKUP(B13,'Annual Budget'!$B$4:$C$47,2,FALSE),)</f>
        <v>0</v>
      </c>
      <c r="D13" s="49"/>
      <c r="E13" s="57"/>
      <c r="I13" s="61">
        <f>'Annual Budget'!B15</f>
        <v>201</v>
      </c>
      <c r="J13" s="67" t="str">
        <f>'Annual Budget'!C15</f>
        <v>Emergency Fund</v>
      </c>
      <c r="K13" s="63">
        <f>VLOOKUP(I13,'Annual Budget'!$B$2:$O$49,3,FALSE)</f>
        <v>0</v>
      </c>
      <c r="L13" s="64">
        <f t="shared" si="0"/>
        <v>0</v>
      </c>
    </row>
    <row r="14" spans="1:12" ht="15" x14ac:dyDescent="0.2">
      <c r="B14" s="54"/>
      <c r="C14" s="55">
        <f>IF(B14&gt;0,VLOOKUP(B14,'Annual Budget'!$B$4:$C$47,2,FALSE),)</f>
        <v>0</v>
      </c>
      <c r="D14" s="49"/>
      <c r="E14" s="57"/>
      <c r="I14" s="61">
        <f>'Annual Budget'!B16</f>
        <v>202</v>
      </c>
      <c r="J14" s="67" t="str">
        <f>'Annual Budget'!C16</f>
        <v>RRSP 1</v>
      </c>
      <c r="K14" s="63">
        <f>VLOOKUP(I14,'Annual Budget'!$B$2:$O$49,3,FALSE)</f>
        <v>0</v>
      </c>
      <c r="L14" s="64">
        <f t="shared" si="0"/>
        <v>0</v>
      </c>
    </row>
    <row r="15" spans="1:12" ht="15" x14ac:dyDescent="0.2">
      <c r="B15" s="54"/>
      <c r="C15" s="55">
        <f>IF(B15&gt;0,VLOOKUP(B15,'Annual Budget'!$B$4:$C$47,2,FALSE),)</f>
        <v>0</v>
      </c>
      <c r="D15" s="49"/>
      <c r="E15" s="57"/>
      <c r="I15" s="61">
        <f>'Annual Budget'!B17</f>
        <v>203</v>
      </c>
      <c r="J15" s="67" t="str">
        <f>'Annual Budget'!C17</f>
        <v>RRSP 2</v>
      </c>
      <c r="K15" s="63">
        <f>VLOOKUP(I15,'Annual Budget'!$B$2:$O$49,3,FALSE)</f>
        <v>0</v>
      </c>
      <c r="L15" s="64">
        <f t="shared" si="0"/>
        <v>0</v>
      </c>
    </row>
    <row r="16" spans="1:12" ht="15" x14ac:dyDescent="0.2">
      <c r="B16" s="54"/>
      <c r="C16" s="55">
        <f>IF(B16&gt;0,VLOOKUP(B16,'Annual Budget'!$B$4:$C$47,2,FALSE),)</f>
        <v>0</v>
      </c>
      <c r="D16" s="49"/>
      <c r="E16" s="57"/>
      <c r="I16" s="61">
        <f>'Annual Budget'!B18</f>
        <v>204</v>
      </c>
      <c r="J16" s="67" t="str">
        <f>'Annual Budget'!C18</f>
        <v>TFSA 1</v>
      </c>
      <c r="K16" s="63">
        <f>VLOOKUP(I16,'Annual Budget'!$B$2:$O$49,3,FALSE)</f>
        <v>0</v>
      </c>
      <c r="L16" s="64">
        <f t="shared" si="0"/>
        <v>0</v>
      </c>
    </row>
    <row r="17" spans="2:12" ht="15" x14ac:dyDescent="0.2">
      <c r="B17" s="54"/>
      <c r="C17" s="55">
        <f>IF(B17&gt;0,VLOOKUP(B17,'Annual Budget'!$B$4:$C$47,2,FALSE),)</f>
        <v>0</v>
      </c>
      <c r="D17" s="49"/>
      <c r="E17" s="57"/>
      <c r="I17" s="61">
        <f>'Annual Budget'!B19</f>
        <v>205</v>
      </c>
      <c r="J17" s="67" t="str">
        <f>'Annual Budget'!C19</f>
        <v>TFSA 2</v>
      </c>
      <c r="K17" s="63">
        <f>VLOOKUP(I17,'Annual Budget'!$B$2:$O$49,3,FALSE)</f>
        <v>0</v>
      </c>
      <c r="L17" s="64">
        <f t="shared" si="0"/>
        <v>0</v>
      </c>
    </row>
    <row r="18" spans="2:12" ht="15" x14ac:dyDescent="0.2">
      <c r="B18" s="54"/>
      <c r="C18" s="55">
        <f>IF(B18&gt;0,VLOOKUP(B18,'Annual Budget'!$B$4:$C$47,2,FALSE),)</f>
        <v>0</v>
      </c>
      <c r="D18" s="49"/>
      <c r="E18" s="57"/>
      <c r="I18" s="61">
        <f>'Annual Budget'!B20</f>
        <v>206</v>
      </c>
      <c r="J18" s="67" t="str">
        <f>'Annual Budget'!C20</f>
        <v>Saving 1</v>
      </c>
      <c r="K18" s="63">
        <f>VLOOKUP(I18,'Annual Budget'!$B$2:$O$49,3,FALSE)</f>
        <v>0</v>
      </c>
      <c r="L18" s="64">
        <f t="shared" si="0"/>
        <v>0</v>
      </c>
    </row>
    <row r="19" spans="2:12" ht="15" x14ac:dyDescent="0.2">
      <c r="B19" s="54"/>
      <c r="C19" s="55">
        <f>IF(B19&gt;0,VLOOKUP(B19,'Annual Budget'!$B$4:$C$47,2,FALSE),)</f>
        <v>0</v>
      </c>
      <c r="D19" s="49"/>
      <c r="E19" s="57"/>
      <c r="I19" s="61">
        <f>'Annual Budget'!B21</f>
        <v>207</v>
      </c>
      <c r="J19" s="67" t="str">
        <f>'Annual Budget'!C21</f>
        <v>Saving 2</v>
      </c>
      <c r="K19" s="63">
        <f>VLOOKUP(I19,'Annual Budget'!$B$2:$O$49,3,FALSE)</f>
        <v>0</v>
      </c>
      <c r="L19" s="64">
        <f t="shared" si="0"/>
        <v>0</v>
      </c>
    </row>
    <row r="20" spans="2:12" ht="15" x14ac:dyDescent="0.2">
      <c r="B20" s="54"/>
      <c r="C20" s="55">
        <f>IF(B20&gt;0,VLOOKUP(B20,'Annual Budget'!$B$4:$C$47,2,FALSE),)</f>
        <v>0</v>
      </c>
      <c r="D20" s="49"/>
      <c r="E20" s="57"/>
      <c r="I20" s="61">
        <f>'Annual Budget'!B22</f>
        <v>208</v>
      </c>
      <c r="J20" s="67" t="str">
        <f>'Annual Budget'!C22</f>
        <v>Saving 3</v>
      </c>
      <c r="K20" s="63">
        <f>VLOOKUP(I20,'Annual Budget'!$B$2:$O$49,3,FALSE)</f>
        <v>0</v>
      </c>
      <c r="L20" s="64">
        <f t="shared" si="0"/>
        <v>0</v>
      </c>
    </row>
    <row r="21" spans="2:12" ht="15" x14ac:dyDescent="0.2">
      <c r="B21" s="54"/>
      <c r="C21" s="55">
        <f>IF(B21&gt;0,VLOOKUP(B21,'Annual Budget'!$B$4:$C$47,2,FALSE),)</f>
        <v>0</v>
      </c>
      <c r="D21" s="49"/>
      <c r="E21" s="57"/>
      <c r="I21" s="105" t="s">
        <v>64</v>
      </c>
      <c r="J21" s="106"/>
      <c r="K21" s="4">
        <f>SUM(K12:K20)</f>
        <v>0</v>
      </c>
      <c r="L21" s="68">
        <f>SUM(L12:L20)</f>
        <v>0</v>
      </c>
    </row>
    <row r="22" spans="2:12" ht="15" x14ac:dyDescent="0.2">
      <c r="B22" s="54"/>
      <c r="C22" s="55">
        <f>IF(B22&gt;0,VLOOKUP(B22,'Annual Budget'!$B$4:$C$47,2,FALSE),)</f>
        <v>0</v>
      </c>
      <c r="D22" s="49"/>
      <c r="E22" s="57"/>
      <c r="I22" s="61">
        <f>'Annual Budget'!B27</f>
        <v>301</v>
      </c>
      <c r="J22" s="62" t="str">
        <f>'Annual Budget'!C27</f>
        <v>Rent</v>
      </c>
      <c r="K22" s="63">
        <f>VLOOKUP(I22,'Annual Budget'!$B$2:$O$49,3,FALSE)</f>
        <v>0</v>
      </c>
      <c r="L22" s="64">
        <f t="shared" si="0"/>
        <v>0</v>
      </c>
    </row>
    <row r="23" spans="2:12" ht="15" x14ac:dyDescent="0.2">
      <c r="B23" s="54"/>
      <c r="C23" s="55">
        <f>IF(B23&gt;0,VLOOKUP(B23,'Annual Budget'!$B$4:$C$47,2,FALSE),)</f>
        <v>0</v>
      </c>
      <c r="D23" s="49"/>
      <c r="E23" s="57"/>
      <c r="I23" s="61">
        <f>'Annual Budget'!B28</f>
        <v>302</v>
      </c>
      <c r="J23" s="62" t="str">
        <f>'Annual Budget'!C28</f>
        <v>Mortgage</v>
      </c>
      <c r="K23" s="63">
        <f>VLOOKUP(I23,'Annual Budget'!$B$2:$O$49,3,FALSE)</f>
        <v>0</v>
      </c>
      <c r="L23" s="64">
        <f>SUMIF($B$5:$B$63,I23,$E$5:$E$63)</f>
        <v>0</v>
      </c>
    </row>
    <row r="24" spans="2:12" ht="15" x14ac:dyDescent="0.2">
      <c r="B24" s="54"/>
      <c r="C24" s="55">
        <f>IF(B24&gt;0,VLOOKUP(B24,'Annual Budget'!$B$4:$C$47,2,FALSE),)</f>
        <v>0</v>
      </c>
      <c r="D24" s="49"/>
      <c r="E24" s="57"/>
      <c r="I24" s="61">
        <f>'Annual Budget'!B29</f>
        <v>303</v>
      </c>
      <c r="J24" s="62" t="str">
        <f>'Annual Budget'!C29</f>
        <v>Utility 1</v>
      </c>
      <c r="K24" s="63">
        <f>VLOOKUP(I24,'Annual Budget'!$B$2:$O$49,3,FALSE)</f>
        <v>0</v>
      </c>
      <c r="L24" s="64">
        <f t="shared" si="0"/>
        <v>0</v>
      </c>
    </row>
    <row r="25" spans="2:12" ht="15" x14ac:dyDescent="0.2">
      <c r="B25" s="54"/>
      <c r="C25" s="55">
        <f>IF(B25&gt;0,VLOOKUP(B25,'Annual Budget'!$B$4:$C$47,2,FALSE),)</f>
        <v>0</v>
      </c>
      <c r="D25" s="49"/>
      <c r="E25" s="57"/>
      <c r="I25" s="61">
        <f>'Annual Budget'!B30</f>
        <v>304</v>
      </c>
      <c r="J25" s="62" t="str">
        <f>'Annual Budget'!C30</f>
        <v>Utility 2</v>
      </c>
      <c r="K25" s="63">
        <f>VLOOKUP(I25,'Annual Budget'!$B$2:$O$49,3,FALSE)</f>
        <v>0</v>
      </c>
      <c r="L25" s="64">
        <f t="shared" si="0"/>
        <v>0</v>
      </c>
    </row>
    <row r="26" spans="2:12" ht="15" x14ac:dyDescent="0.2">
      <c r="B26" s="54"/>
      <c r="C26" s="55">
        <f>IF(B26&gt;0,VLOOKUP(B26,'Annual Budget'!$B$4:$C$47,2,FALSE),)</f>
        <v>0</v>
      </c>
      <c r="D26" s="49"/>
      <c r="E26" s="57"/>
      <c r="I26" s="61">
        <f>'Annual Budget'!B31</f>
        <v>305</v>
      </c>
      <c r="J26" s="62" t="str">
        <f>'Annual Budget'!C31</f>
        <v>Utility 3</v>
      </c>
      <c r="K26" s="63">
        <f>VLOOKUP(I26,'Annual Budget'!$B$2:$O$49,3,FALSE)</f>
        <v>0</v>
      </c>
      <c r="L26" s="64">
        <f t="shared" si="0"/>
        <v>0</v>
      </c>
    </row>
    <row r="27" spans="2:12" ht="15" x14ac:dyDescent="0.2">
      <c r="B27" s="54"/>
      <c r="C27" s="55">
        <f>IF(B27&gt;0,VLOOKUP(B27,'Annual Budget'!$B$4:$C$47,2,FALSE),)</f>
        <v>0</v>
      </c>
      <c r="D27" s="49"/>
      <c r="E27" s="57"/>
      <c r="I27" s="61">
        <f>'Annual Budget'!B32</f>
        <v>306</v>
      </c>
      <c r="J27" s="62" t="str">
        <f>'Annual Budget'!C32</f>
        <v>Fuel</v>
      </c>
      <c r="K27" s="63">
        <f>VLOOKUP(I27,'Annual Budget'!$B$2:$O$49,3,FALSE)</f>
        <v>0</v>
      </c>
      <c r="L27" s="64">
        <f t="shared" si="0"/>
        <v>0</v>
      </c>
    </row>
    <row r="28" spans="2:12" ht="15" x14ac:dyDescent="0.2">
      <c r="B28" s="54"/>
      <c r="C28" s="55">
        <f>IF(B28&gt;0,VLOOKUP(B28,'Annual Budget'!$B$4:$C$47,2,FALSE),)</f>
        <v>0</v>
      </c>
      <c r="D28" s="49"/>
      <c r="E28" s="57"/>
      <c r="I28" s="61">
        <f>'Annual Budget'!B33</f>
        <v>307</v>
      </c>
      <c r="J28" s="62" t="str">
        <f>'Annual Budget'!C33</f>
        <v>Groceries</v>
      </c>
      <c r="K28" s="63">
        <f>VLOOKUP(I28,'Annual Budget'!$B$2:$O$49,3,FALSE)</f>
        <v>0</v>
      </c>
      <c r="L28" s="64">
        <f t="shared" si="0"/>
        <v>0</v>
      </c>
    </row>
    <row r="29" spans="2:12" ht="15" x14ac:dyDescent="0.2">
      <c r="B29" s="54"/>
      <c r="C29" s="55">
        <f>IF(B29&gt;0,VLOOKUP(B29,'Annual Budget'!$B$4:$C$47,2,FALSE),)</f>
        <v>0</v>
      </c>
      <c r="D29" s="49"/>
      <c r="E29" s="57"/>
      <c r="I29" s="61">
        <f>'Annual Budget'!B34</f>
        <v>308</v>
      </c>
      <c r="J29" s="62" t="str">
        <f>'Annual Budget'!C34</f>
        <v>Restuarantes</v>
      </c>
      <c r="K29" s="63">
        <f>VLOOKUP(I29,'Annual Budget'!$B$2:$O$49,3,FALSE)</f>
        <v>0</v>
      </c>
      <c r="L29" s="64">
        <f t="shared" si="0"/>
        <v>0</v>
      </c>
    </row>
    <row r="30" spans="2:12" ht="15" x14ac:dyDescent="0.2">
      <c r="B30" s="54"/>
      <c r="C30" s="55">
        <f>IF(B30&gt;0,VLOOKUP(B30,'Annual Budget'!$B$4:$C$47,2,FALSE),)</f>
        <v>0</v>
      </c>
      <c r="D30" s="49"/>
      <c r="E30" s="57"/>
      <c r="I30" s="61">
        <f>'Annual Budget'!B35</f>
        <v>309</v>
      </c>
      <c r="J30" s="62" t="str">
        <f>'Annual Budget'!C35</f>
        <v>Gifts</v>
      </c>
      <c r="K30" s="63">
        <f>VLOOKUP(I30,'Annual Budget'!$B$2:$O$49,3,FALSE)</f>
        <v>0</v>
      </c>
      <c r="L30" s="64">
        <f t="shared" si="0"/>
        <v>0</v>
      </c>
    </row>
    <row r="31" spans="2:12" ht="15" x14ac:dyDescent="0.2">
      <c r="B31" s="54"/>
      <c r="C31" s="55">
        <f>IF(B31&gt;0,VLOOKUP(B31,'Annual Budget'!$B$4:$C$47,2,FALSE),)</f>
        <v>0</v>
      </c>
      <c r="D31" s="49"/>
      <c r="E31" s="57"/>
      <c r="I31" s="61">
        <f>'Annual Budget'!B36</f>
        <v>310</v>
      </c>
      <c r="J31" s="62" t="str">
        <f>'Annual Budget'!C36</f>
        <v>Phone 1</v>
      </c>
      <c r="K31" s="63">
        <f>VLOOKUP(I31,'Annual Budget'!$B$2:$O$49,3,FALSE)</f>
        <v>0</v>
      </c>
      <c r="L31" s="64">
        <f t="shared" si="0"/>
        <v>0</v>
      </c>
    </row>
    <row r="32" spans="2:12" ht="15" x14ac:dyDescent="0.2">
      <c r="B32" s="54"/>
      <c r="C32" s="55">
        <f>IF(B32&gt;0,VLOOKUP(B32,'Annual Budget'!$B$4:$C$47,2,FALSE),)</f>
        <v>0</v>
      </c>
      <c r="D32" s="49"/>
      <c r="E32" s="57"/>
      <c r="I32" s="61">
        <f>'Annual Budget'!B37</f>
        <v>311</v>
      </c>
      <c r="J32" s="62" t="str">
        <f>'Annual Budget'!C37</f>
        <v>Phone 2</v>
      </c>
      <c r="K32" s="63">
        <f>VLOOKUP(I32,'Annual Budget'!$B$2:$O$49,3,FALSE)</f>
        <v>0</v>
      </c>
      <c r="L32" s="64">
        <f t="shared" si="0"/>
        <v>0</v>
      </c>
    </row>
    <row r="33" spans="2:12" ht="15" x14ac:dyDescent="0.2">
      <c r="B33" s="54"/>
      <c r="C33" s="55">
        <f>IF(B33&gt;0,VLOOKUP(B33,'Annual Budget'!$B$4:$C$47,2,FALSE),)</f>
        <v>0</v>
      </c>
      <c r="D33" s="49"/>
      <c r="E33" s="57"/>
      <c r="I33" s="61">
        <f>'Annual Budget'!B38</f>
        <v>312</v>
      </c>
      <c r="J33" s="62" t="str">
        <f>'Annual Budget'!C38</f>
        <v>Vehicle maintenance</v>
      </c>
      <c r="K33" s="63">
        <f>VLOOKUP(I33,'Annual Budget'!$B$2:$O$49,3,FALSE)</f>
        <v>0</v>
      </c>
      <c r="L33" s="64">
        <f t="shared" si="0"/>
        <v>0</v>
      </c>
    </row>
    <row r="34" spans="2:12" ht="15" x14ac:dyDescent="0.2">
      <c r="B34" s="54"/>
      <c r="C34" s="55">
        <f>IF(B34&gt;0,VLOOKUP(B34,'Annual Budget'!$B$4:$C$47,2,FALSE),)</f>
        <v>0</v>
      </c>
      <c r="D34" s="49"/>
      <c r="E34" s="57"/>
      <c r="I34" s="61">
        <f>'Annual Budget'!B39</f>
        <v>313</v>
      </c>
      <c r="J34" s="62" t="str">
        <f>'Annual Budget'!C39</f>
        <v>Home repairs</v>
      </c>
      <c r="K34" s="63">
        <f>VLOOKUP(I34,'Annual Budget'!$B$2:$O$49,3,FALSE)</f>
        <v>0</v>
      </c>
      <c r="L34" s="64">
        <f t="shared" si="0"/>
        <v>0</v>
      </c>
    </row>
    <row r="35" spans="2:12" ht="15" x14ac:dyDescent="0.2">
      <c r="B35" s="54"/>
      <c r="C35" s="55">
        <f>IF(B35&gt;0,VLOOKUP(B35,'Annual Budget'!$B$4:$C$47,2,FALSE),)</f>
        <v>0</v>
      </c>
      <c r="D35" s="49"/>
      <c r="E35" s="57"/>
      <c r="I35" s="61">
        <f>'Annual Budget'!B40</f>
        <v>314</v>
      </c>
      <c r="J35" s="62" t="str">
        <f>'Annual Budget'!C40</f>
        <v>Gym membership</v>
      </c>
      <c r="K35" s="63">
        <f>VLOOKUP(I35,'Annual Budget'!$B$2:$O$49,3,FALSE)</f>
        <v>0</v>
      </c>
      <c r="L35" s="64">
        <f t="shared" si="0"/>
        <v>0</v>
      </c>
    </row>
    <row r="36" spans="2:12" ht="15" x14ac:dyDescent="0.2">
      <c r="B36" s="54"/>
      <c r="C36" s="55">
        <f>IF(B36&gt;0,VLOOKUP(B36,'Annual Budget'!$B$4:$C$47,2,FALSE),)</f>
        <v>0</v>
      </c>
      <c r="D36" s="49"/>
      <c r="E36" s="57"/>
      <c r="I36" s="61">
        <f>'Annual Budget'!B41</f>
        <v>315</v>
      </c>
      <c r="J36" s="62" t="str">
        <f>'Annual Budget'!C41</f>
        <v>Entertainment</v>
      </c>
      <c r="K36" s="63">
        <f>VLOOKUP(I36,'Annual Budget'!$B$2:$O$49,3,FALSE)</f>
        <v>0</v>
      </c>
      <c r="L36" s="64">
        <f t="shared" si="0"/>
        <v>0</v>
      </c>
    </row>
    <row r="37" spans="2:12" ht="15" x14ac:dyDescent="0.2">
      <c r="B37" s="54"/>
      <c r="C37" s="55">
        <f>IF(B37&gt;0,VLOOKUP(B37,'Annual Budget'!$B$4:$C$47,2,FALSE),)</f>
        <v>0</v>
      </c>
      <c r="D37" s="49"/>
      <c r="E37" s="57"/>
      <c r="I37" s="61">
        <f>'Annual Budget'!B42</f>
        <v>316</v>
      </c>
      <c r="J37" s="62" t="str">
        <f>'Annual Budget'!C42</f>
        <v>Travel</v>
      </c>
      <c r="K37" s="63">
        <f>VLOOKUP(I37,'Annual Budget'!$B$2:$O$49,3,FALSE)</f>
        <v>0</v>
      </c>
      <c r="L37" s="64">
        <f t="shared" si="0"/>
        <v>0</v>
      </c>
    </row>
    <row r="38" spans="2:12" ht="15" x14ac:dyDescent="0.2">
      <c r="B38" s="54"/>
      <c r="C38" s="55">
        <f>IF(B38&gt;0,VLOOKUP(B38,'Annual Budget'!$B$4:$C$47,2,FALSE),)</f>
        <v>0</v>
      </c>
      <c r="D38" s="49"/>
      <c r="E38" s="57"/>
      <c r="I38" s="61">
        <f>'Annual Budget'!B43</f>
        <v>317</v>
      </c>
      <c r="J38" s="62" t="str">
        <f>'Annual Budget'!C43</f>
        <v>Other expense 1</v>
      </c>
      <c r="K38" s="63">
        <f>VLOOKUP(I38,'Annual Budget'!$B$2:$O$49,3,FALSE)</f>
        <v>0</v>
      </c>
      <c r="L38" s="64">
        <f t="shared" si="0"/>
        <v>0</v>
      </c>
    </row>
    <row r="39" spans="2:12" ht="15" x14ac:dyDescent="0.2">
      <c r="B39" s="54"/>
      <c r="C39" s="55">
        <f>IF(B39&gt;0,VLOOKUP(B39,'Annual Budget'!$B$4:$C$47,2,FALSE),)</f>
        <v>0</v>
      </c>
      <c r="D39" s="49"/>
      <c r="E39" s="57"/>
      <c r="I39" s="61">
        <f>'Annual Budget'!B44</f>
        <v>318</v>
      </c>
      <c r="J39" s="62" t="str">
        <f>'Annual Budget'!C44</f>
        <v>Other expense 2</v>
      </c>
      <c r="K39" s="63">
        <f>VLOOKUP(I39,'Annual Budget'!$B$2:$O$49,3,FALSE)</f>
        <v>0</v>
      </c>
      <c r="L39" s="64">
        <f t="shared" si="0"/>
        <v>0</v>
      </c>
    </row>
    <row r="40" spans="2:12" ht="15" x14ac:dyDescent="0.2">
      <c r="B40" s="54"/>
      <c r="C40" s="55">
        <f>IF(B40&gt;0,VLOOKUP(B40,'Annual Budget'!$B$4:$C$47,2,FALSE),)</f>
        <v>0</v>
      </c>
      <c r="D40" s="49"/>
      <c r="E40" s="57"/>
      <c r="I40" s="61">
        <f>'Annual Budget'!B45</f>
        <v>319</v>
      </c>
      <c r="J40" s="62" t="str">
        <f>'Annual Budget'!C45</f>
        <v>Other expense 3</v>
      </c>
      <c r="K40" s="63">
        <f>VLOOKUP(I40,'Annual Budget'!$B$2:$O$49,3,FALSE)</f>
        <v>0</v>
      </c>
      <c r="L40" s="64">
        <f t="shared" si="0"/>
        <v>0</v>
      </c>
    </row>
    <row r="41" spans="2:12" ht="15" x14ac:dyDescent="0.2">
      <c r="B41" s="54"/>
      <c r="C41" s="55">
        <f>IF(B41&gt;0,VLOOKUP(B41,'Annual Budget'!$B$4:$C$47,2,FALSE),)</f>
        <v>0</v>
      </c>
      <c r="D41" s="49"/>
      <c r="E41" s="57"/>
      <c r="I41" s="61">
        <f>'Annual Budget'!B46</f>
        <v>320</v>
      </c>
      <c r="J41" s="62" t="str">
        <f>'Annual Budget'!C46</f>
        <v>Other expense 4</v>
      </c>
      <c r="K41" s="63">
        <f>VLOOKUP(I41,'Annual Budget'!$B$2:$O$49,3,FALSE)</f>
        <v>0</v>
      </c>
      <c r="L41" s="64">
        <f t="shared" si="0"/>
        <v>0</v>
      </c>
    </row>
    <row r="42" spans="2:12" ht="15" x14ac:dyDescent="0.2">
      <c r="B42" s="54"/>
      <c r="C42" s="55">
        <f>IF(B42&gt;0,VLOOKUP(B42,'Annual Budget'!$B$4:$C$47,2,FALSE),)</f>
        <v>0</v>
      </c>
      <c r="D42" s="49"/>
      <c r="E42" s="57"/>
      <c r="I42" s="61">
        <f>'Annual Budget'!B47</f>
        <v>321</v>
      </c>
      <c r="J42" s="62" t="str">
        <f>'Annual Budget'!C47</f>
        <v>Other expense 5</v>
      </c>
      <c r="K42" s="63">
        <f>VLOOKUP(I42,'Annual Budget'!$B$2:$O$49,3,FALSE)</f>
        <v>0</v>
      </c>
      <c r="L42" s="64">
        <f t="shared" si="0"/>
        <v>0</v>
      </c>
    </row>
    <row r="43" spans="2:12" ht="15" x14ac:dyDescent="0.2">
      <c r="B43" s="54"/>
      <c r="C43" s="55">
        <f>IF(B43&gt;0,VLOOKUP(B43,'Annual Budget'!$B$4:$C$47,2,FALSE),)</f>
        <v>0</v>
      </c>
      <c r="D43" s="49"/>
      <c r="E43" s="57"/>
      <c r="I43" s="105" t="s">
        <v>52</v>
      </c>
      <c r="J43" s="106"/>
      <c r="K43" s="5">
        <f>SUM(K22:K42)</f>
        <v>0</v>
      </c>
      <c r="L43" s="69">
        <f>SUM(L22:L42)</f>
        <v>0</v>
      </c>
    </row>
    <row r="44" spans="2:12" ht="15.75" thickBot="1" x14ac:dyDescent="0.25">
      <c r="B44" s="54"/>
      <c r="C44" s="55">
        <f>IF(B44&gt;0,VLOOKUP(B44,'Annual Budget'!$B$4:$C$47,2,FALSE),)</f>
        <v>0</v>
      </c>
      <c r="D44" s="49"/>
      <c r="E44" s="57"/>
      <c r="I44" s="107" t="s">
        <v>51</v>
      </c>
      <c r="J44" s="108"/>
      <c r="K44" s="6">
        <f>K21+K43</f>
        <v>0</v>
      </c>
      <c r="L44" s="70">
        <f>L21+L43</f>
        <v>0</v>
      </c>
    </row>
    <row r="45" spans="2:12" ht="15.75" thickTop="1" x14ac:dyDescent="0.2">
      <c r="B45" s="54"/>
      <c r="C45" s="55">
        <f>IF(B45&gt;0,VLOOKUP(B45,'Annual Budget'!$B$4:$C$47,2,FALSE),)</f>
        <v>0</v>
      </c>
      <c r="D45" s="49"/>
      <c r="E45" s="57"/>
    </row>
    <row r="46" spans="2:12" ht="15" x14ac:dyDescent="0.2">
      <c r="B46" s="54"/>
      <c r="C46" s="55">
        <f>IF(B46&gt;0,VLOOKUP(B46,'Annual Budget'!$B$4:$C$47,2,FALSE),)</f>
        <v>0</v>
      </c>
      <c r="D46" s="49"/>
      <c r="E46" s="57"/>
    </row>
    <row r="47" spans="2:12" x14ac:dyDescent="0.2">
      <c r="B47" s="54"/>
      <c r="C47" s="55">
        <f>IF(B47&gt;0,VLOOKUP(B47,'Annual Budget'!$B$4:$C$47,2,FALSE),)</f>
        <v>0</v>
      </c>
      <c r="D47" s="49"/>
      <c r="E47" s="57"/>
    </row>
    <row r="48" spans="2:12" x14ac:dyDescent="0.2">
      <c r="B48" s="54"/>
      <c r="C48" s="55">
        <f>IF(B48&gt;0,VLOOKUP(B48,'Annual Budget'!$B$4:$C$47,2,FALSE),)</f>
        <v>0</v>
      </c>
      <c r="D48" s="49"/>
      <c r="E48" s="57"/>
    </row>
    <row r="49" spans="2:5" x14ac:dyDescent="0.2">
      <c r="B49" s="54"/>
      <c r="C49" s="55">
        <f>IF(B49&gt;0,VLOOKUP(B49,'Annual Budget'!$B$4:$C$47,2,FALSE),)</f>
        <v>0</v>
      </c>
      <c r="D49" s="49"/>
      <c r="E49" s="57"/>
    </row>
    <row r="50" spans="2:5" x14ac:dyDescent="0.2">
      <c r="B50" s="54"/>
      <c r="C50" s="55">
        <f>IF(B50&gt;0,VLOOKUP(B50,'Annual Budget'!$B$4:$C$47,2,FALSE),)</f>
        <v>0</v>
      </c>
      <c r="D50" s="49"/>
      <c r="E50" s="57"/>
    </row>
    <row r="51" spans="2:5" x14ac:dyDescent="0.2">
      <c r="B51" s="54"/>
      <c r="C51" s="55">
        <f>IF(B51&gt;0,VLOOKUP(B51,'Annual Budget'!$B$4:$C$47,2,FALSE),)</f>
        <v>0</v>
      </c>
      <c r="D51" s="49"/>
      <c r="E51" s="57"/>
    </row>
    <row r="52" spans="2:5" x14ac:dyDescent="0.2">
      <c r="B52" s="54"/>
      <c r="C52" s="55">
        <f>IF(B52&gt;0,VLOOKUP(B52,'Annual Budget'!$B$4:$C$47,2,FALSE),)</f>
        <v>0</v>
      </c>
      <c r="D52" s="49"/>
      <c r="E52" s="57"/>
    </row>
    <row r="53" spans="2:5" x14ac:dyDescent="0.2">
      <c r="B53" s="54"/>
      <c r="C53" s="55">
        <f>IF(B53&gt;0,VLOOKUP(B53,'Annual Budget'!$B$4:$C$47,2,FALSE),)</f>
        <v>0</v>
      </c>
      <c r="D53" s="49"/>
      <c r="E53" s="57"/>
    </row>
    <row r="54" spans="2:5" x14ac:dyDescent="0.2">
      <c r="B54" s="54"/>
      <c r="C54" s="55">
        <f>IF(B54&gt;0,VLOOKUP(B54,'Annual Budget'!$B$4:$C$47,2,FALSE),)</f>
        <v>0</v>
      </c>
      <c r="D54" s="49"/>
      <c r="E54" s="57"/>
    </row>
    <row r="55" spans="2:5" x14ac:dyDescent="0.2">
      <c r="B55" s="54"/>
      <c r="C55" s="55">
        <f>IF(B55&gt;0,VLOOKUP(B55,'Annual Budget'!$B$4:$C$47,2,FALSE),)</f>
        <v>0</v>
      </c>
      <c r="D55" s="49"/>
      <c r="E55" s="57"/>
    </row>
    <row r="56" spans="2:5" x14ac:dyDescent="0.2">
      <c r="B56" s="54"/>
      <c r="C56" s="55">
        <f>IF(B56&gt;0,VLOOKUP(B56,'Annual Budget'!$B$4:$C$47,2,FALSE),)</f>
        <v>0</v>
      </c>
      <c r="D56" s="49"/>
      <c r="E56" s="57"/>
    </row>
    <row r="57" spans="2:5" x14ac:dyDescent="0.2">
      <c r="B57" s="54"/>
      <c r="C57" s="55">
        <f>IF(B57&gt;0,VLOOKUP(B57,'Annual Budget'!$B$4:$C$47,2,FALSE),)</f>
        <v>0</v>
      </c>
      <c r="D57" s="49"/>
      <c r="E57" s="57"/>
    </row>
    <row r="58" spans="2:5" x14ac:dyDescent="0.2">
      <c r="B58" s="54"/>
      <c r="C58" s="55">
        <f>IF(B58&gt;0,VLOOKUP(B58,'Annual Budget'!$B$4:$C$47,2,FALSE),)</f>
        <v>0</v>
      </c>
      <c r="D58" s="49"/>
      <c r="E58" s="57"/>
    </row>
    <row r="59" spans="2:5" x14ac:dyDescent="0.2">
      <c r="B59" s="54"/>
      <c r="C59" s="55">
        <f>IF(B59&gt;0,VLOOKUP(B59,'Annual Budget'!$B$4:$C$47,2,FALSE),)</f>
        <v>0</v>
      </c>
      <c r="D59" s="49"/>
      <c r="E59" s="57"/>
    </row>
    <row r="60" spans="2:5" x14ac:dyDescent="0.2">
      <c r="B60" s="54"/>
      <c r="C60" s="55">
        <f>IF(B60&gt;0,VLOOKUP(B60,'Annual Budget'!$B$4:$C$47,2,FALSE),)</f>
        <v>0</v>
      </c>
      <c r="D60" s="49"/>
      <c r="E60" s="57"/>
    </row>
    <row r="61" spans="2:5" x14ac:dyDescent="0.2">
      <c r="B61" s="54"/>
      <c r="C61" s="55">
        <f>IF(B61&gt;0,VLOOKUP(B61,'Annual Budget'!$B$4:$C$47,2,FALSE),)</f>
        <v>0</v>
      </c>
      <c r="D61" s="49"/>
      <c r="E61" s="57"/>
    </row>
    <row r="62" spans="2:5" x14ac:dyDescent="0.2">
      <c r="B62" s="54"/>
      <c r="C62" s="55">
        <f>IF(B62&gt;0,VLOOKUP(B62,'Annual Budget'!$B$4:$C$47,2,FALSE),)</f>
        <v>0</v>
      </c>
      <c r="D62" s="49"/>
      <c r="E62" s="57"/>
    </row>
    <row r="63" spans="2:5" x14ac:dyDescent="0.2">
      <c r="B63" s="54"/>
      <c r="C63" s="55">
        <f>IF(B63&gt;0,VLOOKUP(B63,'Annual Budget'!$B$4:$C$47,2,FALSE),)</f>
        <v>0</v>
      </c>
      <c r="D63" s="49"/>
      <c r="E63" s="57"/>
    </row>
    <row r="64" spans="2:5" x14ac:dyDescent="0.2">
      <c r="B64" s="58"/>
      <c r="C64" s="59"/>
      <c r="D64" s="59"/>
      <c r="E64" s="60"/>
    </row>
  </sheetData>
  <sheetProtection sheet="1" objects="1" scenarios="1" formatCells="0"/>
  <mergeCells count="8">
    <mergeCell ref="I21:J21"/>
    <mergeCell ref="I43:J43"/>
    <mergeCell ref="I44:J44"/>
    <mergeCell ref="I2:L2"/>
    <mergeCell ref="B2:E2"/>
    <mergeCell ref="B3:E3"/>
    <mergeCell ref="I3:L3"/>
    <mergeCell ref="I12:J12"/>
  </mergeCells>
  <pageMargins left="0.7" right="0.7" top="0.75" bottom="0.75" header="0.3" footer="0.3"/>
  <ignoredErrors>
    <ignoredError sqref="K12:L12 K21:L21" formula="1"/>
  </ignoredError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98F77-F39E-B040-B6AB-82CE5C60F7C8}">
  <dimension ref="A1:L64"/>
  <sheetViews>
    <sheetView tabSelected="1" workbookViewId="0">
      <selection activeCell="C6" sqref="C6"/>
    </sheetView>
  </sheetViews>
  <sheetFormatPr baseColWidth="10" defaultColWidth="10.83203125" defaultRowHeight="16" x14ac:dyDescent="0.2"/>
  <cols>
    <col min="1" max="1" width="7.5" style="1" customWidth="1"/>
    <col min="2" max="2" width="9" style="2" customWidth="1"/>
    <col min="3" max="3" width="34.6640625" style="1" customWidth="1"/>
    <col min="4" max="4" width="14.33203125" style="1" customWidth="1"/>
    <col min="5" max="5" width="11.1640625" style="3" bestFit="1" customWidth="1"/>
    <col min="6" max="8" width="10.83203125" style="1"/>
    <col min="9" max="9" width="9" style="1" customWidth="1"/>
    <col min="10" max="10" width="30.5" style="1" customWidth="1"/>
    <col min="11" max="16384" width="10.83203125" style="1"/>
  </cols>
  <sheetData>
    <row r="1" spans="1:12" x14ac:dyDescent="0.2">
      <c r="A1" s="85" t="s">
        <v>92</v>
      </c>
      <c r="B1" s="1"/>
      <c r="E1" s="1"/>
    </row>
    <row r="2" spans="1:12" ht="15" x14ac:dyDescent="0.2">
      <c r="B2" s="109" t="s">
        <v>56</v>
      </c>
      <c r="C2" s="109"/>
      <c r="D2" s="109"/>
      <c r="E2" s="109"/>
      <c r="I2" s="109" t="s">
        <v>55</v>
      </c>
      <c r="J2" s="109"/>
      <c r="K2" s="109"/>
      <c r="L2" s="109"/>
    </row>
    <row r="3" spans="1:12" ht="15.75" thickBot="1" x14ac:dyDescent="0.25">
      <c r="B3" s="110" t="s">
        <v>80</v>
      </c>
      <c r="C3" s="110"/>
      <c r="D3" s="110"/>
      <c r="E3" s="110"/>
      <c r="I3" s="110" t="s">
        <v>80</v>
      </c>
      <c r="J3" s="110"/>
      <c r="K3" s="110"/>
      <c r="L3" s="110"/>
    </row>
    <row r="4" spans="1:12" ht="32" customHeight="1" thickTop="1" x14ac:dyDescent="0.2">
      <c r="B4" s="51" t="s">
        <v>54</v>
      </c>
      <c r="C4" s="52" t="s">
        <v>57</v>
      </c>
      <c r="D4" s="52" t="s">
        <v>58</v>
      </c>
      <c r="E4" s="53" t="s">
        <v>59</v>
      </c>
      <c r="I4" s="51" t="s">
        <v>54</v>
      </c>
      <c r="J4" s="52" t="s">
        <v>57</v>
      </c>
      <c r="K4" s="52" t="s">
        <v>61</v>
      </c>
      <c r="L4" s="53" t="s">
        <v>62</v>
      </c>
    </row>
    <row r="5" spans="1:12" ht="15" x14ac:dyDescent="0.2">
      <c r="B5" s="54"/>
      <c r="C5" s="55">
        <f>IF(B5&gt;0,VLOOKUP(B5,'Annual Budget'!$B$4:$C$47,2,FALSE),)</f>
        <v>0</v>
      </c>
      <c r="D5" s="56"/>
      <c r="E5" s="57"/>
      <c r="I5" s="61">
        <f>'Annual Budget'!B4</f>
        <v>101</v>
      </c>
      <c r="J5" s="62" t="str">
        <f>'Annual Budget'!C4</f>
        <v>Income Source 1</v>
      </c>
      <c r="K5" s="63">
        <f>VLOOKUP(I5,'Annual Budget'!$B$2:$O$49,4,FALSE)</f>
        <v>0</v>
      </c>
      <c r="L5" s="64">
        <f>SUMIF($B$5:$B$63,I5,$E$5:$E$63)</f>
        <v>0</v>
      </c>
    </row>
    <row r="6" spans="1:12" ht="15" x14ac:dyDescent="0.2">
      <c r="B6" s="54"/>
      <c r="C6" s="55">
        <f>IF(B6&gt;0,VLOOKUP(B6,'Annual Budget'!$B$4:$C$47,2,FALSE),)</f>
        <v>0</v>
      </c>
      <c r="D6" s="56"/>
      <c r="E6" s="57"/>
      <c r="I6" s="61">
        <f>'Annual Budget'!B5</f>
        <v>102</v>
      </c>
      <c r="J6" s="62" t="str">
        <f>'Annual Budget'!C5</f>
        <v>Income Source 2</v>
      </c>
      <c r="K6" s="63">
        <f>VLOOKUP(I6,'Annual Budget'!$B$2:$O$49,4,FALSE)</f>
        <v>0</v>
      </c>
      <c r="L6" s="64">
        <f t="shared" ref="L6:L42" si="0">SUMIF($B$5:$B$63,I6,$E$5:$E$63)</f>
        <v>0</v>
      </c>
    </row>
    <row r="7" spans="1:12" ht="15" x14ac:dyDescent="0.2">
      <c r="B7" s="54"/>
      <c r="C7" s="55">
        <f>IF(B7&gt;0,VLOOKUP(B7,'Annual Budget'!$B$4:$C$47,2,FALSE),)</f>
        <v>0</v>
      </c>
      <c r="D7" s="56"/>
      <c r="E7" s="57"/>
      <c r="I7" s="61">
        <f>'Annual Budget'!B6</f>
        <v>103</v>
      </c>
      <c r="J7" s="62" t="str">
        <f>'Annual Budget'!C6</f>
        <v>Interest</v>
      </c>
      <c r="K7" s="63">
        <f>VLOOKUP(I7,'Annual Budget'!$B$2:$O$49,4,FALSE)</f>
        <v>0</v>
      </c>
      <c r="L7" s="64">
        <f t="shared" si="0"/>
        <v>0</v>
      </c>
    </row>
    <row r="8" spans="1:12" ht="15" x14ac:dyDescent="0.2">
      <c r="B8" s="54"/>
      <c r="C8" s="55">
        <f>IF(B8&gt;0,VLOOKUP(B8,'Annual Budget'!$B$4:$C$47,2,FALSE),)</f>
        <v>0</v>
      </c>
      <c r="D8" s="56"/>
      <c r="E8" s="57"/>
      <c r="I8" s="61">
        <f>'Annual Budget'!B7</f>
        <v>104</v>
      </c>
      <c r="J8" s="62" t="str">
        <f>'Annual Budget'!C7</f>
        <v>Gifts</v>
      </c>
      <c r="K8" s="63">
        <f>VLOOKUP(I8,'Annual Budget'!$B$2:$O$49,4,FALSE)</f>
        <v>0</v>
      </c>
      <c r="L8" s="64">
        <f t="shared" si="0"/>
        <v>0</v>
      </c>
    </row>
    <row r="9" spans="1:12" ht="15" x14ac:dyDescent="0.2">
      <c r="B9" s="54"/>
      <c r="C9" s="55">
        <f>IF(B9&gt;0,VLOOKUP(B9,'Annual Budget'!$B$4:$C$47,2,FALSE),)</f>
        <v>0</v>
      </c>
      <c r="D9" s="49"/>
      <c r="E9" s="57"/>
      <c r="I9" s="61">
        <f>'Annual Budget'!B8</f>
        <v>105</v>
      </c>
      <c r="J9" s="62" t="str">
        <f>'Annual Budget'!C8</f>
        <v>Other 2</v>
      </c>
      <c r="K9" s="63">
        <f>VLOOKUP(I9,'Annual Budget'!$B$2:$O$49,4,FALSE)</f>
        <v>0</v>
      </c>
      <c r="L9" s="64">
        <f t="shared" si="0"/>
        <v>0</v>
      </c>
    </row>
    <row r="10" spans="1:12" ht="15" x14ac:dyDescent="0.2">
      <c r="B10" s="54"/>
      <c r="C10" s="55">
        <f>IF(B10&gt;0,VLOOKUP(B10,'Annual Budget'!$B$4:$C$47,2,FALSE),)</f>
        <v>0</v>
      </c>
      <c r="D10" s="49"/>
      <c r="E10" s="57"/>
      <c r="I10" s="61">
        <f>'Annual Budget'!B9</f>
        <v>106</v>
      </c>
      <c r="J10" s="62" t="str">
        <f>'Annual Budget'!C9</f>
        <v>Other 3</v>
      </c>
      <c r="K10" s="63">
        <f>VLOOKUP(I10,'Annual Budget'!$B$2:$O$49,4,FALSE)</f>
        <v>0</v>
      </c>
      <c r="L10" s="64">
        <f t="shared" si="0"/>
        <v>0</v>
      </c>
    </row>
    <row r="11" spans="1:12" ht="15" x14ac:dyDescent="0.2">
      <c r="B11" s="54"/>
      <c r="C11" s="55">
        <f>IF(B11&gt;0,VLOOKUP(B11,'Annual Budget'!$B$4:$C$47,2,FALSE),)</f>
        <v>0</v>
      </c>
      <c r="D11" s="49"/>
      <c r="E11" s="57"/>
      <c r="I11" s="61">
        <f>'Annual Budget'!B11</f>
        <v>107</v>
      </c>
      <c r="J11" s="62" t="str">
        <f>'Annual Budget'!C11</f>
        <v>Tax Estimate</v>
      </c>
      <c r="K11" s="63">
        <f>VLOOKUP(I11,'Annual Budget'!$B$2:$O$49,4,FALSE)</f>
        <v>0</v>
      </c>
      <c r="L11" s="65">
        <f t="shared" si="0"/>
        <v>0</v>
      </c>
    </row>
    <row r="12" spans="1:12" ht="15" x14ac:dyDescent="0.2">
      <c r="B12" s="54"/>
      <c r="C12" s="55">
        <f>IF(B12&gt;0,VLOOKUP(B12,'Annual Budget'!$B$4:$C$47,2,FALSE),)</f>
        <v>0</v>
      </c>
      <c r="D12" s="49"/>
      <c r="E12" s="57"/>
      <c r="I12" s="105" t="s">
        <v>63</v>
      </c>
      <c r="J12" s="106"/>
      <c r="K12" s="4">
        <f>SUM(K5:K11)</f>
        <v>0</v>
      </c>
      <c r="L12" s="66">
        <f>SUM(L5:L11)</f>
        <v>0</v>
      </c>
    </row>
    <row r="13" spans="1:12" ht="15" x14ac:dyDescent="0.2">
      <c r="B13" s="54"/>
      <c r="C13" s="55">
        <f>IF(B13&gt;0,VLOOKUP(B13,'Annual Budget'!$B$4:$C$47,2,FALSE),)</f>
        <v>0</v>
      </c>
      <c r="D13" s="49"/>
      <c r="E13" s="57"/>
      <c r="I13" s="61">
        <f>'Annual Budget'!B15</f>
        <v>201</v>
      </c>
      <c r="J13" s="67" t="str">
        <f>'Annual Budget'!C15</f>
        <v>Emergency Fund</v>
      </c>
      <c r="K13" s="63">
        <f>VLOOKUP(I13,'Annual Budget'!$B$2:$O$49,4,FALSE)</f>
        <v>0</v>
      </c>
      <c r="L13" s="64">
        <f t="shared" si="0"/>
        <v>0</v>
      </c>
    </row>
    <row r="14" spans="1:12" ht="15" x14ac:dyDescent="0.2">
      <c r="B14" s="54"/>
      <c r="C14" s="55">
        <f>IF(B14&gt;0,VLOOKUP(B14,'Annual Budget'!$B$4:$C$47,2,FALSE),)</f>
        <v>0</v>
      </c>
      <c r="D14" s="49"/>
      <c r="E14" s="57"/>
      <c r="I14" s="61">
        <f>'Annual Budget'!B16</f>
        <v>202</v>
      </c>
      <c r="J14" s="67" t="str">
        <f>'Annual Budget'!C16</f>
        <v>RRSP 1</v>
      </c>
      <c r="K14" s="63">
        <f>VLOOKUP(I14,'Annual Budget'!$B$2:$O$49,4,FALSE)</f>
        <v>0</v>
      </c>
      <c r="L14" s="64">
        <f t="shared" si="0"/>
        <v>0</v>
      </c>
    </row>
    <row r="15" spans="1:12" ht="15" x14ac:dyDescent="0.2">
      <c r="B15" s="54"/>
      <c r="C15" s="55">
        <f>IF(B15&gt;0,VLOOKUP(B15,'Annual Budget'!$B$4:$C$47,2,FALSE),)</f>
        <v>0</v>
      </c>
      <c r="D15" s="49"/>
      <c r="E15" s="57"/>
      <c r="I15" s="61">
        <f>'Annual Budget'!B17</f>
        <v>203</v>
      </c>
      <c r="J15" s="67" t="str">
        <f>'Annual Budget'!C17</f>
        <v>RRSP 2</v>
      </c>
      <c r="K15" s="63">
        <f>VLOOKUP(I15,'Annual Budget'!$B$2:$O$49,4,FALSE)</f>
        <v>0</v>
      </c>
      <c r="L15" s="64">
        <f t="shared" si="0"/>
        <v>0</v>
      </c>
    </row>
    <row r="16" spans="1:12" ht="15" x14ac:dyDescent="0.2">
      <c r="B16" s="54"/>
      <c r="C16" s="55">
        <f>IF(B16&gt;0,VLOOKUP(B16,'Annual Budget'!$B$4:$C$47,2,FALSE),)</f>
        <v>0</v>
      </c>
      <c r="D16" s="49"/>
      <c r="E16" s="57"/>
      <c r="I16" s="61">
        <f>'Annual Budget'!B18</f>
        <v>204</v>
      </c>
      <c r="J16" s="67" t="str">
        <f>'Annual Budget'!C18</f>
        <v>TFSA 1</v>
      </c>
      <c r="K16" s="63">
        <f>VLOOKUP(I16,'Annual Budget'!$B$2:$O$49,4,FALSE)</f>
        <v>0</v>
      </c>
      <c r="L16" s="64">
        <f t="shared" si="0"/>
        <v>0</v>
      </c>
    </row>
    <row r="17" spans="2:12" ht="15" x14ac:dyDescent="0.2">
      <c r="B17" s="54"/>
      <c r="C17" s="55">
        <f>IF(B17&gt;0,VLOOKUP(B17,'Annual Budget'!$B$4:$C$47,2,FALSE),)</f>
        <v>0</v>
      </c>
      <c r="D17" s="49"/>
      <c r="E17" s="57"/>
      <c r="I17" s="61">
        <f>'Annual Budget'!B19</f>
        <v>205</v>
      </c>
      <c r="J17" s="67" t="str">
        <f>'Annual Budget'!C19</f>
        <v>TFSA 2</v>
      </c>
      <c r="K17" s="63">
        <f>VLOOKUP(I17,'Annual Budget'!$B$2:$O$49,4,FALSE)</f>
        <v>0</v>
      </c>
      <c r="L17" s="64">
        <f t="shared" si="0"/>
        <v>0</v>
      </c>
    </row>
    <row r="18" spans="2:12" ht="15" x14ac:dyDescent="0.2">
      <c r="B18" s="54"/>
      <c r="C18" s="55">
        <f>IF(B18&gt;0,VLOOKUP(B18,'Annual Budget'!$B$4:$C$47,2,FALSE),)</f>
        <v>0</v>
      </c>
      <c r="D18" s="49"/>
      <c r="E18" s="57"/>
      <c r="I18" s="61">
        <f>'Annual Budget'!B20</f>
        <v>206</v>
      </c>
      <c r="J18" s="67" t="str">
        <f>'Annual Budget'!C20</f>
        <v>Saving 1</v>
      </c>
      <c r="K18" s="63">
        <f>VLOOKUP(I18,'Annual Budget'!$B$2:$O$49,4,FALSE)</f>
        <v>0</v>
      </c>
      <c r="L18" s="64">
        <f t="shared" si="0"/>
        <v>0</v>
      </c>
    </row>
    <row r="19" spans="2:12" ht="15" x14ac:dyDescent="0.2">
      <c r="B19" s="54"/>
      <c r="C19" s="55">
        <f>IF(B19&gt;0,VLOOKUP(B19,'Annual Budget'!$B$4:$C$47,2,FALSE),)</f>
        <v>0</v>
      </c>
      <c r="D19" s="49"/>
      <c r="E19" s="57"/>
      <c r="I19" s="61">
        <f>'Annual Budget'!B21</f>
        <v>207</v>
      </c>
      <c r="J19" s="67" t="str">
        <f>'Annual Budget'!C21</f>
        <v>Saving 2</v>
      </c>
      <c r="K19" s="63">
        <f>VLOOKUP(I19,'Annual Budget'!$B$2:$O$49,4,FALSE)</f>
        <v>0</v>
      </c>
      <c r="L19" s="64">
        <f t="shared" si="0"/>
        <v>0</v>
      </c>
    </row>
    <row r="20" spans="2:12" ht="15" x14ac:dyDescent="0.2">
      <c r="B20" s="54"/>
      <c r="C20" s="55">
        <f>IF(B20&gt;0,VLOOKUP(B20,'Annual Budget'!$B$4:$C$47,2,FALSE),)</f>
        <v>0</v>
      </c>
      <c r="D20" s="49"/>
      <c r="E20" s="57"/>
      <c r="I20" s="61">
        <f>'Annual Budget'!B22</f>
        <v>208</v>
      </c>
      <c r="J20" s="67" t="str">
        <f>'Annual Budget'!C22</f>
        <v>Saving 3</v>
      </c>
      <c r="K20" s="63">
        <f>VLOOKUP(I20,'Annual Budget'!$B$2:$O$49,4,FALSE)</f>
        <v>0</v>
      </c>
      <c r="L20" s="64">
        <f t="shared" si="0"/>
        <v>0</v>
      </c>
    </row>
    <row r="21" spans="2:12" ht="15" x14ac:dyDescent="0.2">
      <c r="B21" s="54"/>
      <c r="C21" s="55">
        <f>IF(B21&gt;0,VLOOKUP(B21,'Annual Budget'!$B$4:$C$47,2,FALSE),)</f>
        <v>0</v>
      </c>
      <c r="D21" s="49"/>
      <c r="E21" s="57"/>
      <c r="I21" s="105" t="s">
        <v>64</v>
      </c>
      <c r="J21" s="106"/>
      <c r="K21" s="4">
        <f>SUM(K12:K20)</f>
        <v>0</v>
      </c>
      <c r="L21" s="68">
        <f>SUM(L12:L20)</f>
        <v>0</v>
      </c>
    </row>
    <row r="22" spans="2:12" ht="15" x14ac:dyDescent="0.2">
      <c r="B22" s="54"/>
      <c r="C22" s="55">
        <f>IF(B22&gt;0,VLOOKUP(B22,'Annual Budget'!$B$4:$C$47,2,FALSE),)</f>
        <v>0</v>
      </c>
      <c r="D22" s="49"/>
      <c r="E22" s="57"/>
      <c r="I22" s="61">
        <f>'Annual Budget'!B27</f>
        <v>301</v>
      </c>
      <c r="J22" s="62" t="str">
        <f>'Annual Budget'!C27</f>
        <v>Rent</v>
      </c>
      <c r="K22" s="63">
        <f>VLOOKUP(I22,'Annual Budget'!$B$2:$O$49,4,FALSE)</f>
        <v>0</v>
      </c>
      <c r="L22" s="64">
        <f t="shared" si="0"/>
        <v>0</v>
      </c>
    </row>
    <row r="23" spans="2:12" ht="15" x14ac:dyDescent="0.2">
      <c r="B23" s="54"/>
      <c r="C23" s="55">
        <f>IF(B23&gt;0,VLOOKUP(B23,'Annual Budget'!$B$4:$C$47,2,FALSE),)</f>
        <v>0</v>
      </c>
      <c r="D23" s="49"/>
      <c r="E23" s="57"/>
      <c r="I23" s="61">
        <f>'Annual Budget'!B28</f>
        <v>302</v>
      </c>
      <c r="J23" s="62" t="str">
        <f>'Annual Budget'!C28</f>
        <v>Mortgage</v>
      </c>
      <c r="K23" s="63">
        <f>VLOOKUP(I23,'Annual Budget'!$B$2:$O$49,4,FALSE)</f>
        <v>0</v>
      </c>
      <c r="L23" s="64">
        <f>SUMIF($B$5:$B$63,I23,$E$5:$E$63)</f>
        <v>0</v>
      </c>
    </row>
    <row r="24" spans="2:12" ht="15" x14ac:dyDescent="0.2">
      <c r="B24" s="54"/>
      <c r="C24" s="55">
        <f>IF(B24&gt;0,VLOOKUP(B24,'Annual Budget'!$B$4:$C$47,2,FALSE),)</f>
        <v>0</v>
      </c>
      <c r="D24" s="49"/>
      <c r="E24" s="57"/>
      <c r="I24" s="61">
        <f>'Annual Budget'!B29</f>
        <v>303</v>
      </c>
      <c r="J24" s="62" t="str">
        <f>'Annual Budget'!C29</f>
        <v>Utility 1</v>
      </c>
      <c r="K24" s="63">
        <f>VLOOKUP(I24,'Annual Budget'!$B$2:$O$49,4,FALSE)</f>
        <v>0</v>
      </c>
      <c r="L24" s="64">
        <f t="shared" si="0"/>
        <v>0</v>
      </c>
    </row>
    <row r="25" spans="2:12" ht="15" x14ac:dyDescent="0.2">
      <c r="B25" s="54"/>
      <c r="C25" s="55">
        <f>IF(B25&gt;0,VLOOKUP(B25,'Annual Budget'!$B$4:$C$47,2,FALSE),)</f>
        <v>0</v>
      </c>
      <c r="D25" s="49"/>
      <c r="E25" s="57"/>
      <c r="I25" s="61">
        <f>'Annual Budget'!B30</f>
        <v>304</v>
      </c>
      <c r="J25" s="62" t="str">
        <f>'Annual Budget'!C30</f>
        <v>Utility 2</v>
      </c>
      <c r="K25" s="63">
        <f>VLOOKUP(I25,'Annual Budget'!$B$2:$O$49,4,FALSE)</f>
        <v>0</v>
      </c>
      <c r="L25" s="64">
        <f t="shared" si="0"/>
        <v>0</v>
      </c>
    </row>
    <row r="26" spans="2:12" ht="15" x14ac:dyDescent="0.2">
      <c r="B26" s="54"/>
      <c r="C26" s="55">
        <f>IF(B26&gt;0,VLOOKUP(B26,'Annual Budget'!$B$4:$C$47,2,FALSE),)</f>
        <v>0</v>
      </c>
      <c r="D26" s="49"/>
      <c r="E26" s="57"/>
      <c r="I26" s="61">
        <f>'Annual Budget'!B31</f>
        <v>305</v>
      </c>
      <c r="J26" s="62" t="str">
        <f>'Annual Budget'!C31</f>
        <v>Utility 3</v>
      </c>
      <c r="K26" s="63">
        <f>VLOOKUP(I26,'Annual Budget'!$B$2:$O$49,4,FALSE)</f>
        <v>0</v>
      </c>
      <c r="L26" s="64">
        <f t="shared" si="0"/>
        <v>0</v>
      </c>
    </row>
    <row r="27" spans="2:12" ht="15" x14ac:dyDescent="0.2">
      <c r="B27" s="54"/>
      <c r="C27" s="55">
        <f>IF(B27&gt;0,VLOOKUP(B27,'Annual Budget'!$B$4:$C$47,2,FALSE),)</f>
        <v>0</v>
      </c>
      <c r="D27" s="49"/>
      <c r="E27" s="57"/>
      <c r="I27" s="61">
        <f>'Annual Budget'!B32</f>
        <v>306</v>
      </c>
      <c r="J27" s="62" t="str">
        <f>'Annual Budget'!C32</f>
        <v>Fuel</v>
      </c>
      <c r="K27" s="63">
        <f>VLOOKUP(I27,'Annual Budget'!$B$2:$O$49,4,FALSE)</f>
        <v>0</v>
      </c>
      <c r="L27" s="64">
        <f t="shared" si="0"/>
        <v>0</v>
      </c>
    </row>
    <row r="28" spans="2:12" ht="15" x14ac:dyDescent="0.2">
      <c r="B28" s="54"/>
      <c r="C28" s="55">
        <f>IF(B28&gt;0,VLOOKUP(B28,'Annual Budget'!$B$4:$C$47,2,FALSE),)</f>
        <v>0</v>
      </c>
      <c r="D28" s="49"/>
      <c r="E28" s="57"/>
      <c r="I28" s="61">
        <f>'Annual Budget'!B33</f>
        <v>307</v>
      </c>
      <c r="J28" s="62" t="str">
        <f>'Annual Budget'!C33</f>
        <v>Groceries</v>
      </c>
      <c r="K28" s="63">
        <f>VLOOKUP(I28,'Annual Budget'!$B$2:$O$49,4,FALSE)</f>
        <v>0</v>
      </c>
      <c r="L28" s="64">
        <f t="shared" si="0"/>
        <v>0</v>
      </c>
    </row>
    <row r="29" spans="2:12" ht="15" x14ac:dyDescent="0.2">
      <c r="B29" s="54"/>
      <c r="C29" s="55">
        <f>IF(B29&gt;0,VLOOKUP(B29,'Annual Budget'!$B$4:$C$47,2,FALSE),)</f>
        <v>0</v>
      </c>
      <c r="D29" s="49"/>
      <c r="E29" s="57"/>
      <c r="I29" s="61">
        <f>'Annual Budget'!B34</f>
        <v>308</v>
      </c>
      <c r="J29" s="62" t="str">
        <f>'Annual Budget'!C34</f>
        <v>Restuarantes</v>
      </c>
      <c r="K29" s="63">
        <f>VLOOKUP(I29,'Annual Budget'!$B$2:$O$49,4,FALSE)</f>
        <v>0</v>
      </c>
      <c r="L29" s="64">
        <f t="shared" si="0"/>
        <v>0</v>
      </c>
    </row>
    <row r="30" spans="2:12" ht="15" x14ac:dyDescent="0.2">
      <c r="B30" s="54"/>
      <c r="C30" s="55">
        <f>IF(B30&gt;0,VLOOKUP(B30,'Annual Budget'!$B$4:$C$47,2,FALSE),)</f>
        <v>0</v>
      </c>
      <c r="D30" s="49"/>
      <c r="E30" s="57"/>
      <c r="I30" s="61">
        <f>'Annual Budget'!B35</f>
        <v>309</v>
      </c>
      <c r="J30" s="62" t="str">
        <f>'Annual Budget'!C35</f>
        <v>Gifts</v>
      </c>
      <c r="K30" s="63">
        <f>VLOOKUP(I30,'Annual Budget'!$B$2:$O$49,4,FALSE)</f>
        <v>0</v>
      </c>
      <c r="L30" s="64">
        <f t="shared" si="0"/>
        <v>0</v>
      </c>
    </row>
    <row r="31" spans="2:12" ht="15" x14ac:dyDescent="0.2">
      <c r="B31" s="54"/>
      <c r="C31" s="55">
        <f>IF(B31&gt;0,VLOOKUP(B31,'Annual Budget'!$B$4:$C$47,2,FALSE),)</f>
        <v>0</v>
      </c>
      <c r="D31" s="49"/>
      <c r="E31" s="57"/>
      <c r="I31" s="61">
        <f>'Annual Budget'!B36</f>
        <v>310</v>
      </c>
      <c r="J31" s="62" t="str">
        <f>'Annual Budget'!C36</f>
        <v>Phone 1</v>
      </c>
      <c r="K31" s="63">
        <f>VLOOKUP(I31,'Annual Budget'!$B$2:$O$49,4,FALSE)</f>
        <v>0</v>
      </c>
      <c r="L31" s="64">
        <f t="shared" si="0"/>
        <v>0</v>
      </c>
    </row>
    <row r="32" spans="2:12" ht="15" x14ac:dyDescent="0.2">
      <c r="B32" s="54"/>
      <c r="C32" s="55">
        <f>IF(B32&gt;0,VLOOKUP(B32,'Annual Budget'!$B$4:$C$47,2,FALSE),)</f>
        <v>0</v>
      </c>
      <c r="D32" s="49"/>
      <c r="E32" s="57"/>
      <c r="I32" s="61">
        <f>'Annual Budget'!B37</f>
        <v>311</v>
      </c>
      <c r="J32" s="62" t="str">
        <f>'Annual Budget'!C37</f>
        <v>Phone 2</v>
      </c>
      <c r="K32" s="63">
        <f>VLOOKUP(I32,'Annual Budget'!$B$2:$O$49,4,FALSE)</f>
        <v>0</v>
      </c>
      <c r="L32" s="64">
        <f t="shared" si="0"/>
        <v>0</v>
      </c>
    </row>
    <row r="33" spans="2:12" ht="15" x14ac:dyDescent="0.2">
      <c r="B33" s="54"/>
      <c r="C33" s="55">
        <f>IF(B33&gt;0,VLOOKUP(B33,'Annual Budget'!$B$4:$C$47,2,FALSE),)</f>
        <v>0</v>
      </c>
      <c r="D33" s="49"/>
      <c r="E33" s="57"/>
      <c r="I33" s="61">
        <f>'Annual Budget'!B38</f>
        <v>312</v>
      </c>
      <c r="J33" s="62" t="str">
        <f>'Annual Budget'!C38</f>
        <v>Vehicle maintenance</v>
      </c>
      <c r="K33" s="63">
        <f>VLOOKUP(I33,'Annual Budget'!$B$2:$O$49,4,FALSE)</f>
        <v>0</v>
      </c>
      <c r="L33" s="64">
        <f t="shared" si="0"/>
        <v>0</v>
      </c>
    </row>
    <row r="34" spans="2:12" ht="15" x14ac:dyDescent="0.2">
      <c r="B34" s="54"/>
      <c r="C34" s="55">
        <f>IF(B34&gt;0,VLOOKUP(B34,'Annual Budget'!$B$4:$C$47,2,FALSE),)</f>
        <v>0</v>
      </c>
      <c r="D34" s="49"/>
      <c r="E34" s="57"/>
      <c r="I34" s="61">
        <f>'Annual Budget'!B39</f>
        <v>313</v>
      </c>
      <c r="J34" s="62" t="str">
        <f>'Annual Budget'!C39</f>
        <v>Home repairs</v>
      </c>
      <c r="K34" s="63">
        <f>VLOOKUP(I34,'Annual Budget'!$B$2:$O$49,4,FALSE)</f>
        <v>0</v>
      </c>
      <c r="L34" s="64">
        <f t="shared" si="0"/>
        <v>0</v>
      </c>
    </row>
    <row r="35" spans="2:12" ht="15" x14ac:dyDescent="0.2">
      <c r="B35" s="54"/>
      <c r="C35" s="55">
        <f>IF(B35&gt;0,VLOOKUP(B35,'Annual Budget'!$B$4:$C$47,2,FALSE),)</f>
        <v>0</v>
      </c>
      <c r="D35" s="49"/>
      <c r="E35" s="57"/>
      <c r="I35" s="61">
        <f>'Annual Budget'!B40</f>
        <v>314</v>
      </c>
      <c r="J35" s="62" t="str">
        <f>'Annual Budget'!C40</f>
        <v>Gym membership</v>
      </c>
      <c r="K35" s="63">
        <f>VLOOKUP(I35,'Annual Budget'!$B$2:$O$49,4,FALSE)</f>
        <v>0</v>
      </c>
      <c r="L35" s="64">
        <f t="shared" si="0"/>
        <v>0</v>
      </c>
    </row>
    <row r="36" spans="2:12" ht="15" x14ac:dyDescent="0.2">
      <c r="B36" s="54"/>
      <c r="C36" s="55">
        <f>IF(B36&gt;0,VLOOKUP(B36,'Annual Budget'!$B$4:$C$47,2,FALSE),)</f>
        <v>0</v>
      </c>
      <c r="D36" s="49"/>
      <c r="E36" s="57"/>
      <c r="I36" s="61">
        <f>'Annual Budget'!B41</f>
        <v>315</v>
      </c>
      <c r="J36" s="62" t="str">
        <f>'Annual Budget'!C41</f>
        <v>Entertainment</v>
      </c>
      <c r="K36" s="63">
        <f>VLOOKUP(I36,'Annual Budget'!$B$2:$O$49,4,FALSE)</f>
        <v>0</v>
      </c>
      <c r="L36" s="64">
        <f t="shared" si="0"/>
        <v>0</v>
      </c>
    </row>
    <row r="37" spans="2:12" ht="15" x14ac:dyDescent="0.2">
      <c r="B37" s="54"/>
      <c r="C37" s="55">
        <f>IF(B37&gt;0,VLOOKUP(B37,'Annual Budget'!$B$4:$C$47,2,FALSE),)</f>
        <v>0</v>
      </c>
      <c r="D37" s="49"/>
      <c r="E37" s="57"/>
      <c r="I37" s="61">
        <f>'Annual Budget'!B42</f>
        <v>316</v>
      </c>
      <c r="J37" s="62" t="str">
        <f>'Annual Budget'!C42</f>
        <v>Travel</v>
      </c>
      <c r="K37" s="63">
        <f>VLOOKUP(I37,'Annual Budget'!$B$2:$O$49,4,FALSE)</f>
        <v>0</v>
      </c>
      <c r="L37" s="64">
        <f t="shared" si="0"/>
        <v>0</v>
      </c>
    </row>
    <row r="38" spans="2:12" ht="15" x14ac:dyDescent="0.2">
      <c r="B38" s="54"/>
      <c r="C38" s="55">
        <f>IF(B38&gt;0,VLOOKUP(B38,'Annual Budget'!$B$4:$C$47,2,FALSE),)</f>
        <v>0</v>
      </c>
      <c r="D38" s="49"/>
      <c r="E38" s="57"/>
      <c r="I38" s="61">
        <f>'Annual Budget'!B43</f>
        <v>317</v>
      </c>
      <c r="J38" s="62" t="str">
        <f>'Annual Budget'!C43</f>
        <v>Other expense 1</v>
      </c>
      <c r="K38" s="63">
        <f>VLOOKUP(I38,'Annual Budget'!$B$2:$O$49,4,FALSE)</f>
        <v>0</v>
      </c>
      <c r="L38" s="64">
        <f t="shared" si="0"/>
        <v>0</v>
      </c>
    </row>
    <row r="39" spans="2:12" ht="15" x14ac:dyDescent="0.2">
      <c r="B39" s="54"/>
      <c r="C39" s="55">
        <f>IF(B39&gt;0,VLOOKUP(B39,'Annual Budget'!$B$4:$C$47,2,FALSE),)</f>
        <v>0</v>
      </c>
      <c r="D39" s="49"/>
      <c r="E39" s="57"/>
      <c r="I39" s="61">
        <f>'Annual Budget'!B44</f>
        <v>318</v>
      </c>
      <c r="J39" s="62" t="str">
        <f>'Annual Budget'!C44</f>
        <v>Other expense 2</v>
      </c>
      <c r="K39" s="63">
        <f>VLOOKUP(I39,'Annual Budget'!$B$2:$O$49,4,FALSE)</f>
        <v>0</v>
      </c>
      <c r="L39" s="64">
        <f t="shared" si="0"/>
        <v>0</v>
      </c>
    </row>
    <row r="40" spans="2:12" ht="15" x14ac:dyDescent="0.2">
      <c r="B40" s="54"/>
      <c r="C40" s="55">
        <f>IF(B40&gt;0,VLOOKUP(B40,'Annual Budget'!$B$4:$C$47,2,FALSE),)</f>
        <v>0</v>
      </c>
      <c r="D40" s="49"/>
      <c r="E40" s="57"/>
      <c r="I40" s="61">
        <f>'Annual Budget'!B45</f>
        <v>319</v>
      </c>
      <c r="J40" s="62" t="str">
        <f>'Annual Budget'!C45</f>
        <v>Other expense 3</v>
      </c>
      <c r="K40" s="63">
        <f>VLOOKUP(I40,'Annual Budget'!$B$2:$O$49,4,FALSE)</f>
        <v>0</v>
      </c>
      <c r="L40" s="64">
        <f t="shared" si="0"/>
        <v>0</v>
      </c>
    </row>
    <row r="41" spans="2:12" ht="15" x14ac:dyDescent="0.2">
      <c r="B41" s="54"/>
      <c r="C41" s="55">
        <f>IF(B41&gt;0,VLOOKUP(B41,'Annual Budget'!$B$4:$C$47,2,FALSE),)</f>
        <v>0</v>
      </c>
      <c r="D41" s="49"/>
      <c r="E41" s="57"/>
      <c r="I41" s="61">
        <f>'Annual Budget'!B46</f>
        <v>320</v>
      </c>
      <c r="J41" s="62" t="str">
        <f>'Annual Budget'!C46</f>
        <v>Other expense 4</v>
      </c>
      <c r="K41" s="63">
        <f>VLOOKUP(I41,'Annual Budget'!$B$2:$O$49,4,FALSE)</f>
        <v>0</v>
      </c>
      <c r="L41" s="64">
        <f t="shared" si="0"/>
        <v>0</v>
      </c>
    </row>
    <row r="42" spans="2:12" ht="15" x14ac:dyDescent="0.2">
      <c r="B42" s="54"/>
      <c r="C42" s="55">
        <f>IF(B42&gt;0,VLOOKUP(B42,'Annual Budget'!$B$4:$C$47,2,FALSE),)</f>
        <v>0</v>
      </c>
      <c r="D42" s="49"/>
      <c r="E42" s="57"/>
      <c r="I42" s="61">
        <f>'Annual Budget'!B47</f>
        <v>321</v>
      </c>
      <c r="J42" s="62" t="str">
        <f>'Annual Budget'!C47</f>
        <v>Other expense 5</v>
      </c>
      <c r="K42" s="63">
        <f>VLOOKUP(I42,'Annual Budget'!$B$2:$O$49,4,FALSE)</f>
        <v>0</v>
      </c>
      <c r="L42" s="64">
        <f t="shared" si="0"/>
        <v>0</v>
      </c>
    </row>
    <row r="43" spans="2:12" ht="15" x14ac:dyDescent="0.2">
      <c r="B43" s="54"/>
      <c r="C43" s="55">
        <f>IF(B43&gt;0,VLOOKUP(B43,'Annual Budget'!$B$4:$C$47,2,FALSE),)</f>
        <v>0</v>
      </c>
      <c r="D43" s="49"/>
      <c r="E43" s="57"/>
      <c r="I43" s="105" t="s">
        <v>52</v>
      </c>
      <c r="J43" s="106"/>
      <c r="K43" s="5">
        <f>SUM(K22:K42)</f>
        <v>0</v>
      </c>
      <c r="L43" s="69">
        <f>SUM(L22:L42)</f>
        <v>0</v>
      </c>
    </row>
    <row r="44" spans="2:12" ht="15.75" thickBot="1" x14ac:dyDescent="0.25">
      <c r="B44" s="54"/>
      <c r="C44" s="55">
        <f>IF(B44&gt;0,VLOOKUP(B44,'Annual Budget'!$B$4:$C$47,2,FALSE),)</f>
        <v>0</v>
      </c>
      <c r="D44" s="49"/>
      <c r="E44" s="57"/>
      <c r="I44" s="107" t="s">
        <v>51</v>
      </c>
      <c r="J44" s="108"/>
      <c r="K44" s="6">
        <f>K21+K43</f>
        <v>0</v>
      </c>
      <c r="L44" s="70">
        <f>L21+L43</f>
        <v>0</v>
      </c>
    </row>
    <row r="45" spans="2:12" ht="15.75" thickTop="1" x14ac:dyDescent="0.2">
      <c r="B45" s="54"/>
      <c r="C45" s="55">
        <f>IF(B45&gt;0,VLOOKUP(B45,'Annual Budget'!$B$4:$C$47,2,FALSE),)</f>
        <v>0</v>
      </c>
      <c r="D45" s="49"/>
      <c r="E45" s="57"/>
    </row>
    <row r="46" spans="2:12" ht="15" x14ac:dyDescent="0.2">
      <c r="B46" s="54"/>
      <c r="C46" s="55">
        <f>IF(B46&gt;0,VLOOKUP(B46,'Annual Budget'!$B$4:$C$47,2,FALSE),)</f>
        <v>0</v>
      </c>
      <c r="D46" s="49"/>
      <c r="E46" s="57"/>
    </row>
    <row r="47" spans="2:12" x14ac:dyDescent="0.2">
      <c r="B47" s="54"/>
      <c r="C47" s="55">
        <f>IF(B47&gt;0,VLOOKUP(B47,'Annual Budget'!$B$4:$C$47,2,FALSE),)</f>
        <v>0</v>
      </c>
      <c r="D47" s="49"/>
      <c r="E47" s="57"/>
    </row>
    <row r="48" spans="2:12" x14ac:dyDescent="0.2">
      <c r="B48" s="54"/>
      <c r="C48" s="55">
        <f>IF(B48&gt;0,VLOOKUP(B48,'Annual Budget'!$B$4:$C$47,2,FALSE),)</f>
        <v>0</v>
      </c>
      <c r="D48" s="49"/>
      <c r="E48" s="57"/>
    </row>
    <row r="49" spans="2:5" x14ac:dyDescent="0.2">
      <c r="B49" s="54"/>
      <c r="C49" s="55">
        <f>IF(B49&gt;0,VLOOKUP(B49,'Annual Budget'!$B$4:$C$47,2,FALSE),)</f>
        <v>0</v>
      </c>
      <c r="D49" s="49"/>
      <c r="E49" s="57"/>
    </row>
    <row r="50" spans="2:5" x14ac:dyDescent="0.2">
      <c r="B50" s="54"/>
      <c r="C50" s="55">
        <f>IF(B50&gt;0,VLOOKUP(B50,'Annual Budget'!$B$4:$C$47,2,FALSE),)</f>
        <v>0</v>
      </c>
      <c r="D50" s="49"/>
      <c r="E50" s="57"/>
    </row>
    <row r="51" spans="2:5" x14ac:dyDescent="0.2">
      <c r="B51" s="54"/>
      <c r="C51" s="55">
        <f>IF(B51&gt;0,VLOOKUP(B51,'Annual Budget'!$B$4:$C$47,2,FALSE),)</f>
        <v>0</v>
      </c>
      <c r="D51" s="49"/>
      <c r="E51" s="57"/>
    </row>
    <row r="52" spans="2:5" x14ac:dyDescent="0.2">
      <c r="B52" s="54"/>
      <c r="C52" s="55">
        <f>IF(B52&gt;0,VLOOKUP(B52,'Annual Budget'!$B$4:$C$47,2,FALSE),)</f>
        <v>0</v>
      </c>
      <c r="D52" s="49"/>
      <c r="E52" s="57"/>
    </row>
    <row r="53" spans="2:5" x14ac:dyDescent="0.2">
      <c r="B53" s="54"/>
      <c r="C53" s="55">
        <f>IF(B53&gt;0,VLOOKUP(B53,'Annual Budget'!$B$4:$C$47,2,FALSE),)</f>
        <v>0</v>
      </c>
      <c r="D53" s="49"/>
      <c r="E53" s="57"/>
    </row>
    <row r="54" spans="2:5" x14ac:dyDescent="0.2">
      <c r="B54" s="54"/>
      <c r="C54" s="55">
        <f>IF(B54&gt;0,VLOOKUP(B54,'Annual Budget'!$B$4:$C$47,2,FALSE),)</f>
        <v>0</v>
      </c>
      <c r="D54" s="49"/>
      <c r="E54" s="57"/>
    </row>
    <row r="55" spans="2:5" x14ac:dyDescent="0.2">
      <c r="B55" s="54"/>
      <c r="C55" s="55">
        <f>IF(B55&gt;0,VLOOKUP(B55,'Annual Budget'!$B$4:$C$47,2,FALSE),)</f>
        <v>0</v>
      </c>
      <c r="D55" s="49"/>
      <c r="E55" s="57"/>
    </row>
    <row r="56" spans="2:5" x14ac:dyDescent="0.2">
      <c r="B56" s="54"/>
      <c r="C56" s="55">
        <f>IF(B56&gt;0,VLOOKUP(B56,'Annual Budget'!$B$4:$C$47,2,FALSE),)</f>
        <v>0</v>
      </c>
      <c r="D56" s="49"/>
      <c r="E56" s="57"/>
    </row>
    <row r="57" spans="2:5" x14ac:dyDescent="0.2">
      <c r="B57" s="54"/>
      <c r="C57" s="55">
        <f>IF(B57&gt;0,VLOOKUP(B57,'Annual Budget'!$B$4:$C$47,2,FALSE),)</f>
        <v>0</v>
      </c>
      <c r="D57" s="49"/>
      <c r="E57" s="57"/>
    </row>
    <row r="58" spans="2:5" x14ac:dyDescent="0.2">
      <c r="B58" s="54"/>
      <c r="C58" s="55">
        <f>IF(B58&gt;0,VLOOKUP(B58,'Annual Budget'!$B$4:$C$47,2,FALSE),)</f>
        <v>0</v>
      </c>
      <c r="D58" s="49"/>
      <c r="E58" s="57"/>
    </row>
    <row r="59" spans="2:5" x14ac:dyDescent="0.2">
      <c r="B59" s="54"/>
      <c r="C59" s="55">
        <f>IF(B59&gt;0,VLOOKUP(B59,'Annual Budget'!$B$4:$C$47,2,FALSE),)</f>
        <v>0</v>
      </c>
      <c r="D59" s="49"/>
      <c r="E59" s="57"/>
    </row>
    <row r="60" spans="2:5" x14ac:dyDescent="0.2">
      <c r="B60" s="54"/>
      <c r="C60" s="55">
        <f>IF(B60&gt;0,VLOOKUP(B60,'Annual Budget'!$B$4:$C$47,2,FALSE),)</f>
        <v>0</v>
      </c>
      <c r="D60" s="49"/>
      <c r="E60" s="57"/>
    </row>
    <row r="61" spans="2:5" x14ac:dyDescent="0.2">
      <c r="B61" s="54"/>
      <c r="C61" s="55">
        <f>IF(B61&gt;0,VLOOKUP(B61,'Annual Budget'!$B$4:$C$47,2,FALSE),)</f>
        <v>0</v>
      </c>
      <c r="D61" s="49"/>
      <c r="E61" s="57"/>
    </row>
    <row r="62" spans="2:5" x14ac:dyDescent="0.2">
      <c r="B62" s="54"/>
      <c r="C62" s="55">
        <f>IF(B62&gt;0,VLOOKUP(B62,'Annual Budget'!$B$4:$C$47,2,FALSE),)</f>
        <v>0</v>
      </c>
      <c r="D62" s="49"/>
      <c r="E62" s="57"/>
    </row>
    <row r="63" spans="2:5" x14ac:dyDescent="0.2">
      <c r="B63" s="54"/>
      <c r="C63" s="55">
        <f>IF(B63&gt;0,VLOOKUP(B63,'Annual Budget'!$B$4:$C$47,2,FALSE),)</f>
        <v>0</v>
      </c>
      <c r="D63" s="49"/>
      <c r="E63" s="57"/>
    </row>
    <row r="64" spans="2:5" x14ac:dyDescent="0.2">
      <c r="B64" s="58"/>
      <c r="C64" s="59"/>
      <c r="D64" s="59"/>
      <c r="E64" s="60"/>
    </row>
  </sheetData>
  <sheetProtection sheet="1" objects="1" scenarios="1" formatCells="0" formatColumns="0" formatRows="0"/>
  <mergeCells count="8">
    <mergeCell ref="I43:J43"/>
    <mergeCell ref="I44:J44"/>
    <mergeCell ref="B2:E2"/>
    <mergeCell ref="I2:L2"/>
    <mergeCell ref="B3:E3"/>
    <mergeCell ref="I3:L3"/>
    <mergeCell ref="I12:J12"/>
    <mergeCell ref="I21:J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1BE73-7AFB-6841-AFDE-2C864C1A5A26}">
  <dimension ref="A1:L64"/>
  <sheetViews>
    <sheetView workbookViewId="0">
      <selection activeCell="K5" sqref="K5"/>
    </sheetView>
  </sheetViews>
  <sheetFormatPr baseColWidth="10" defaultColWidth="10.83203125" defaultRowHeight="16" x14ac:dyDescent="0.2"/>
  <cols>
    <col min="1" max="1" width="7.5" style="1" customWidth="1"/>
    <col min="2" max="2" width="9" style="2" customWidth="1"/>
    <col min="3" max="3" width="34.6640625" style="1" customWidth="1"/>
    <col min="4" max="4" width="14.33203125" style="1" customWidth="1"/>
    <col min="5" max="5" width="11.1640625" style="3" bestFit="1" customWidth="1"/>
    <col min="6" max="8" width="10.83203125" style="1"/>
    <col min="9" max="9" width="9" style="1" customWidth="1"/>
    <col min="10" max="10" width="30.5" style="1" customWidth="1"/>
    <col min="11" max="16384" width="10.83203125" style="1"/>
  </cols>
  <sheetData>
    <row r="1" spans="1:12" x14ac:dyDescent="0.2">
      <c r="A1" s="85" t="s">
        <v>92</v>
      </c>
      <c r="B1" s="1"/>
      <c r="E1" s="1"/>
    </row>
    <row r="2" spans="1:12" ht="15" x14ac:dyDescent="0.2">
      <c r="B2" s="109" t="s">
        <v>56</v>
      </c>
      <c r="C2" s="109"/>
      <c r="D2" s="109"/>
      <c r="E2" s="109"/>
      <c r="I2" s="109" t="s">
        <v>55</v>
      </c>
      <c r="J2" s="109"/>
      <c r="K2" s="109"/>
      <c r="L2" s="109"/>
    </row>
    <row r="3" spans="1:12" ht="15.75" thickBot="1" x14ac:dyDescent="0.25">
      <c r="B3" s="110" t="s">
        <v>65</v>
      </c>
      <c r="C3" s="110"/>
      <c r="D3" s="110"/>
      <c r="E3" s="110"/>
      <c r="I3" s="110" t="s">
        <v>65</v>
      </c>
      <c r="J3" s="110"/>
      <c r="K3" s="110"/>
      <c r="L3" s="110"/>
    </row>
    <row r="4" spans="1:12" ht="32" customHeight="1" thickTop="1" x14ac:dyDescent="0.2">
      <c r="B4" s="51" t="s">
        <v>54</v>
      </c>
      <c r="C4" s="52" t="s">
        <v>57</v>
      </c>
      <c r="D4" s="52" t="s">
        <v>58</v>
      </c>
      <c r="E4" s="53" t="s">
        <v>59</v>
      </c>
      <c r="I4" s="51" t="s">
        <v>54</v>
      </c>
      <c r="J4" s="52" t="s">
        <v>57</v>
      </c>
      <c r="K4" s="52" t="s">
        <v>61</v>
      </c>
      <c r="L4" s="53" t="s">
        <v>62</v>
      </c>
    </row>
    <row r="5" spans="1:12" ht="15" x14ac:dyDescent="0.2">
      <c r="B5" s="54"/>
      <c r="C5" s="55">
        <f>IF(B5&gt;0,VLOOKUP(B5,'Annual Budget'!$B$4:$C$47,2,FALSE),)</f>
        <v>0</v>
      </c>
      <c r="D5" s="56"/>
      <c r="E5" s="57"/>
      <c r="I5" s="61">
        <f>'Annual Budget'!B4</f>
        <v>101</v>
      </c>
      <c r="J5" s="62" t="str">
        <f>'Annual Budget'!C4</f>
        <v>Income Source 1</v>
      </c>
      <c r="K5" s="63">
        <f>VLOOKUP(I5,'Annual Budget'!$B$2:$O$49,5,FALSE)</f>
        <v>0</v>
      </c>
      <c r="L5" s="64">
        <f>SUMIF($B$5:$B$63,I5,$E$5:$E$63)</f>
        <v>0</v>
      </c>
    </row>
    <row r="6" spans="1:12" ht="15" x14ac:dyDescent="0.2">
      <c r="B6" s="54"/>
      <c r="C6" s="55">
        <f>IF(B6&gt;0,VLOOKUP(B6,'Annual Budget'!$B$4:$C$47,2,FALSE),)</f>
        <v>0</v>
      </c>
      <c r="D6" s="56"/>
      <c r="E6" s="57"/>
      <c r="I6" s="61">
        <f>'Annual Budget'!B5</f>
        <v>102</v>
      </c>
      <c r="J6" s="62" t="str">
        <f>'Annual Budget'!C5</f>
        <v>Income Source 2</v>
      </c>
      <c r="K6" s="63">
        <f>VLOOKUP(I6,'Annual Budget'!$B$2:$O$49,5,FALSE)</f>
        <v>0</v>
      </c>
      <c r="L6" s="64">
        <f t="shared" ref="L6:L42" si="0">SUMIF($B$5:$B$63,I6,$E$5:$E$63)</f>
        <v>0</v>
      </c>
    </row>
    <row r="7" spans="1:12" ht="15" x14ac:dyDescent="0.2">
      <c r="B7" s="54"/>
      <c r="C7" s="55">
        <f>IF(B7&gt;0,VLOOKUP(B7,'Annual Budget'!$B$4:$C$47,2,FALSE),)</f>
        <v>0</v>
      </c>
      <c r="D7" s="56"/>
      <c r="E7" s="57"/>
      <c r="I7" s="61">
        <f>'Annual Budget'!B6</f>
        <v>103</v>
      </c>
      <c r="J7" s="62" t="str">
        <f>'Annual Budget'!C6</f>
        <v>Interest</v>
      </c>
      <c r="K7" s="63">
        <f>VLOOKUP(I7,'Annual Budget'!$B$2:$O$49,5,FALSE)</f>
        <v>0</v>
      </c>
      <c r="L7" s="64">
        <f t="shared" si="0"/>
        <v>0</v>
      </c>
    </row>
    <row r="8" spans="1:12" ht="15" x14ac:dyDescent="0.2">
      <c r="B8" s="54"/>
      <c r="C8" s="55">
        <f>IF(B8&gt;0,VLOOKUP(B8,'Annual Budget'!$B$4:$C$47,2,FALSE),)</f>
        <v>0</v>
      </c>
      <c r="D8" s="56"/>
      <c r="E8" s="57"/>
      <c r="I8" s="61">
        <f>'Annual Budget'!B7</f>
        <v>104</v>
      </c>
      <c r="J8" s="62" t="str">
        <f>'Annual Budget'!C7</f>
        <v>Gifts</v>
      </c>
      <c r="K8" s="63">
        <f>VLOOKUP(I8,'Annual Budget'!$B$2:$O$49,5,FALSE)</f>
        <v>0</v>
      </c>
      <c r="L8" s="64">
        <f t="shared" si="0"/>
        <v>0</v>
      </c>
    </row>
    <row r="9" spans="1:12" ht="15" x14ac:dyDescent="0.2">
      <c r="B9" s="54"/>
      <c r="C9" s="55">
        <f>IF(B9&gt;0,VLOOKUP(B9,'Annual Budget'!$B$4:$C$47,2,FALSE),)</f>
        <v>0</v>
      </c>
      <c r="D9" s="49"/>
      <c r="E9" s="57"/>
      <c r="I9" s="61">
        <f>'Annual Budget'!B8</f>
        <v>105</v>
      </c>
      <c r="J9" s="62" t="str">
        <f>'Annual Budget'!C8</f>
        <v>Other 2</v>
      </c>
      <c r="K9" s="63">
        <f>VLOOKUP(I9,'Annual Budget'!$B$2:$O$49,5,FALSE)</f>
        <v>0</v>
      </c>
      <c r="L9" s="64">
        <f t="shared" si="0"/>
        <v>0</v>
      </c>
    </row>
    <row r="10" spans="1:12" ht="15" x14ac:dyDescent="0.2">
      <c r="B10" s="54"/>
      <c r="C10" s="55">
        <f>IF(B10&gt;0,VLOOKUP(B10,'Annual Budget'!$B$4:$C$47,2,FALSE),)</f>
        <v>0</v>
      </c>
      <c r="D10" s="49"/>
      <c r="E10" s="57"/>
      <c r="I10" s="61">
        <f>'Annual Budget'!B9</f>
        <v>106</v>
      </c>
      <c r="J10" s="62" t="str">
        <f>'Annual Budget'!C9</f>
        <v>Other 3</v>
      </c>
      <c r="K10" s="63">
        <f>VLOOKUP(I10,'Annual Budget'!$B$2:$O$49,5,FALSE)</f>
        <v>0</v>
      </c>
      <c r="L10" s="64">
        <f t="shared" si="0"/>
        <v>0</v>
      </c>
    </row>
    <row r="11" spans="1:12" ht="15" x14ac:dyDescent="0.2">
      <c r="B11" s="54"/>
      <c r="C11" s="55">
        <f>IF(B11&gt;0,VLOOKUP(B11,'Annual Budget'!$B$4:$C$47,2,FALSE),)</f>
        <v>0</v>
      </c>
      <c r="D11" s="49"/>
      <c r="E11" s="57"/>
      <c r="I11" s="61">
        <f>'Annual Budget'!B11</f>
        <v>107</v>
      </c>
      <c r="J11" s="62" t="str">
        <f>'Annual Budget'!C11</f>
        <v>Tax Estimate</v>
      </c>
      <c r="K11" s="63">
        <f>VLOOKUP(I11,'Annual Budget'!$B$2:$O$49,5,FALSE)</f>
        <v>0</v>
      </c>
      <c r="L11" s="65">
        <f t="shared" si="0"/>
        <v>0</v>
      </c>
    </row>
    <row r="12" spans="1:12" ht="15" x14ac:dyDescent="0.2">
      <c r="B12" s="54"/>
      <c r="C12" s="55">
        <f>IF(B12&gt;0,VLOOKUP(B12,'Annual Budget'!$B$4:$C$47,2,FALSE),)</f>
        <v>0</v>
      </c>
      <c r="D12" s="49"/>
      <c r="E12" s="57"/>
      <c r="I12" s="105" t="s">
        <v>63</v>
      </c>
      <c r="J12" s="106"/>
      <c r="K12" s="4">
        <f>SUM(K5:K11)</f>
        <v>0</v>
      </c>
      <c r="L12" s="66">
        <f>SUM(L5:L11)</f>
        <v>0</v>
      </c>
    </row>
    <row r="13" spans="1:12" ht="15" x14ac:dyDescent="0.2">
      <c r="B13" s="54"/>
      <c r="C13" s="55">
        <f>IF(B13&gt;0,VLOOKUP(B13,'Annual Budget'!$B$4:$C$47,2,FALSE),)</f>
        <v>0</v>
      </c>
      <c r="D13" s="49"/>
      <c r="E13" s="57"/>
      <c r="I13" s="61">
        <f>'Annual Budget'!B15</f>
        <v>201</v>
      </c>
      <c r="J13" s="67" t="str">
        <f>'Annual Budget'!C15</f>
        <v>Emergency Fund</v>
      </c>
      <c r="K13" s="63">
        <f>VLOOKUP(I13,'Annual Budget'!$B$2:$O$49,5,FALSE)</f>
        <v>0</v>
      </c>
      <c r="L13" s="64">
        <f t="shared" si="0"/>
        <v>0</v>
      </c>
    </row>
    <row r="14" spans="1:12" ht="15" x14ac:dyDescent="0.2">
      <c r="B14" s="54"/>
      <c r="C14" s="55">
        <f>IF(B14&gt;0,VLOOKUP(B14,'Annual Budget'!$B$4:$C$47,2,FALSE),)</f>
        <v>0</v>
      </c>
      <c r="D14" s="49"/>
      <c r="E14" s="57"/>
      <c r="I14" s="61">
        <f>'Annual Budget'!B16</f>
        <v>202</v>
      </c>
      <c r="J14" s="67" t="str">
        <f>'Annual Budget'!C16</f>
        <v>RRSP 1</v>
      </c>
      <c r="K14" s="63">
        <f>VLOOKUP(I14,'Annual Budget'!$B$2:$O$49,5,FALSE)</f>
        <v>0</v>
      </c>
      <c r="L14" s="64">
        <f t="shared" si="0"/>
        <v>0</v>
      </c>
    </row>
    <row r="15" spans="1:12" ht="15" x14ac:dyDescent="0.2">
      <c r="B15" s="54"/>
      <c r="C15" s="55">
        <f>IF(B15&gt;0,VLOOKUP(B15,'Annual Budget'!$B$4:$C$47,2,FALSE),)</f>
        <v>0</v>
      </c>
      <c r="D15" s="49"/>
      <c r="E15" s="57"/>
      <c r="I15" s="61">
        <f>'Annual Budget'!B17</f>
        <v>203</v>
      </c>
      <c r="J15" s="67" t="str">
        <f>'Annual Budget'!C17</f>
        <v>RRSP 2</v>
      </c>
      <c r="K15" s="63">
        <f>VLOOKUP(I15,'Annual Budget'!$B$2:$O$49,5,FALSE)</f>
        <v>0</v>
      </c>
      <c r="L15" s="64">
        <f t="shared" si="0"/>
        <v>0</v>
      </c>
    </row>
    <row r="16" spans="1:12" ht="15" x14ac:dyDescent="0.2">
      <c r="B16" s="54"/>
      <c r="C16" s="55">
        <f>IF(B16&gt;0,VLOOKUP(B16,'Annual Budget'!$B$4:$C$47,2,FALSE),)</f>
        <v>0</v>
      </c>
      <c r="D16" s="49"/>
      <c r="E16" s="57"/>
      <c r="I16" s="61">
        <f>'Annual Budget'!B18</f>
        <v>204</v>
      </c>
      <c r="J16" s="67" t="str">
        <f>'Annual Budget'!C18</f>
        <v>TFSA 1</v>
      </c>
      <c r="K16" s="63">
        <f>VLOOKUP(I16,'Annual Budget'!$B$2:$O$49,5,FALSE)</f>
        <v>0</v>
      </c>
      <c r="L16" s="64">
        <f t="shared" si="0"/>
        <v>0</v>
      </c>
    </row>
    <row r="17" spans="2:12" ht="15" x14ac:dyDescent="0.2">
      <c r="B17" s="54"/>
      <c r="C17" s="55">
        <f>IF(B17&gt;0,VLOOKUP(B17,'Annual Budget'!$B$4:$C$47,2,FALSE),)</f>
        <v>0</v>
      </c>
      <c r="D17" s="49"/>
      <c r="E17" s="57"/>
      <c r="I17" s="61">
        <f>'Annual Budget'!B19</f>
        <v>205</v>
      </c>
      <c r="J17" s="67" t="str">
        <f>'Annual Budget'!C19</f>
        <v>TFSA 2</v>
      </c>
      <c r="K17" s="63">
        <f>VLOOKUP(I17,'Annual Budget'!$B$2:$O$49,5,FALSE)</f>
        <v>0</v>
      </c>
      <c r="L17" s="64">
        <f t="shared" si="0"/>
        <v>0</v>
      </c>
    </row>
    <row r="18" spans="2:12" ht="15" x14ac:dyDescent="0.2">
      <c r="B18" s="54"/>
      <c r="C18" s="55">
        <f>IF(B18&gt;0,VLOOKUP(B18,'Annual Budget'!$B$4:$C$47,2,FALSE),)</f>
        <v>0</v>
      </c>
      <c r="D18" s="49"/>
      <c r="E18" s="57"/>
      <c r="I18" s="61">
        <f>'Annual Budget'!B20</f>
        <v>206</v>
      </c>
      <c r="J18" s="67" t="str">
        <f>'Annual Budget'!C20</f>
        <v>Saving 1</v>
      </c>
      <c r="K18" s="63">
        <f>VLOOKUP(I18,'Annual Budget'!$B$2:$O$49,5,FALSE)</f>
        <v>0</v>
      </c>
      <c r="L18" s="64">
        <f t="shared" si="0"/>
        <v>0</v>
      </c>
    </row>
    <row r="19" spans="2:12" ht="15" x14ac:dyDescent="0.2">
      <c r="B19" s="54"/>
      <c r="C19" s="55">
        <f>IF(B19&gt;0,VLOOKUP(B19,'Annual Budget'!$B$4:$C$47,2,FALSE),)</f>
        <v>0</v>
      </c>
      <c r="D19" s="49"/>
      <c r="E19" s="57"/>
      <c r="I19" s="61">
        <f>'Annual Budget'!B21</f>
        <v>207</v>
      </c>
      <c r="J19" s="67" t="str">
        <f>'Annual Budget'!C21</f>
        <v>Saving 2</v>
      </c>
      <c r="K19" s="63">
        <f>VLOOKUP(I19,'Annual Budget'!$B$2:$O$49,5,FALSE)</f>
        <v>0</v>
      </c>
      <c r="L19" s="64">
        <f t="shared" si="0"/>
        <v>0</v>
      </c>
    </row>
    <row r="20" spans="2:12" ht="15" x14ac:dyDescent="0.2">
      <c r="B20" s="54"/>
      <c r="C20" s="55">
        <f>IF(B20&gt;0,VLOOKUP(B20,'Annual Budget'!$B$4:$C$47,2,FALSE),)</f>
        <v>0</v>
      </c>
      <c r="D20" s="49"/>
      <c r="E20" s="57"/>
      <c r="I20" s="61">
        <f>'Annual Budget'!B22</f>
        <v>208</v>
      </c>
      <c r="J20" s="67" t="str">
        <f>'Annual Budget'!C22</f>
        <v>Saving 3</v>
      </c>
      <c r="K20" s="63">
        <f>VLOOKUP(I20,'Annual Budget'!$B$2:$O$49,5,FALSE)</f>
        <v>0</v>
      </c>
      <c r="L20" s="64">
        <f t="shared" si="0"/>
        <v>0</v>
      </c>
    </row>
    <row r="21" spans="2:12" ht="15" x14ac:dyDescent="0.2">
      <c r="B21" s="54"/>
      <c r="C21" s="55">
        <f>IF(B21&gt;0,VLOOKUP(B21,'Annual Budget'!$B$4:$C$47,2,FALSE),)</f>
        <v>0</v>
      </c>
      <c r="D21" s="49"/>
      <c r="E21" s="57"/>
      <c r="I21" s="105" t="s">
        <v>64</v>
      </c>
      <c r="J21" s="106"/>
      <c r="K21" s="4">
        <f>SUM(K12:K20)</f>
        <v>0</v>
      </c>
      <c r="L21" s="68">
        <f>SUM(L12:L20)</f>
        <v>0</v>
      </c>
    </row>
    <row r="22" spans="2:12" ht="15" x14ac:dyDescent="0.2">
      <c r="B22" s="54"/>
      <c r="C22" s="55">
        <f>IF(B22&gt;0,VLOOKUP(B22,'Annual Budget'!$B$4:$C$47,2,FALSE),)</f>
        <v>0</v>
      </c>
      <c r="D22" s="49"/>
      <c r="E22" s="57"/>
      <c r="I22" s="61">
        <f>'Annual Budget'!B27</f>
        <v>301</v>
      </c>
      <c r="J22" s="62" t="str">
        <f>'Annual Budget'!C27</f>
        <v>Rent</v>
      </c>
      <c r="K22" s="63">
        <f>VLOOKUP(I22,'Annual Budget'!$B$2:$O$49,5,FALSE)</f>
        <v>0</v>
      </c>
      <c r="L22" s="64">
        <f t="shared" si="0"/>
        <v>0</v>
      </c>
    </row>
    <row r="23" spans="2:12" ht="15" x14ac:dyDescent="0.2">
      <c r="B23" s="54"/>
      <c r="C23" s="55">
        <f>IF(B23&gt;0,VLOOKUP(B23,'Annual Budget'!$B$4:$C$47,2,FALSE),)</f>
        <v>0</v>
      </c>
      <c r="D23" s="49"/>
      <c r="E23" s="57"/>
      <c r="I23" s="61">
        <f>'Annual Budget'!B28</f>
        <v>302</v>
      </c>
      <c r="J23" s="62" t="str">
        <f>'Annual Budget'!C28</f>
        <v>Mortgage</v>
      </c>
      <c r="K23" s="63">
        <f>VLOOKUP(I23,'Annual Budget'!$B$2:$O$49,5,FALSE)</f>
        <v>0</v>
      </c>
      <c r="L23" s="64">
        <f>SUMIF($B$5:$B$63,I23,$E$5:$E$63)</f>
        <v>0</v>
      </c>
    </row>
    <row r="24" spans="2:12" ht="15" x14ac:dyDescent="0.2">
      <c r="B24" s="54"/>
      <c r="C24" s="55">
        <f>IF(B24&gt;0,VLOOKUP(B24,'Annual Budget'!$B$4:$C$47,2,FALSE),)</f>
        <v>0</v>
      </c>
      <c r="D24" s="49"/>
      <c r="E24" s="57"/>
      <c r="I24" s="61">
        <f>'Annual Budget'!B29</f>
        <v>303</v>
      </c>
      <c r="J24" s="62" t="str">
        <f>'Annual Budget'!C29</f>
        <v>Utility 1</v>
      </c>
      <c r="K24" s="63">
        <f>VLOOKUP(I24,'Annual Budget'!$B$2:$O$49,5,FALSE)</f>
        <v>0</v>
      </c>
      <c r="L24" s="64">
        <f t="shared" si="0"/>
        <v>0</v>
      </c>
    </row>
    <row r="25" spans="2:12" ht="15" x14ac:dyDescent="0.2">
      <c r="B25" s="54"/>
      <c r="C25" s="55">
        <f>IF(B25&gt;0,VLOOKUP(B25,'Annual Budget'!$B$4:$C$47,2,FALSE),)</f>
        <v>0</v>
      </c>
      <c r="D25" s="49"/>
      <c r="E25" s="57"/>
      <c r="I25" s="61">
        <f>'Annual Budget'!B30</f>
        <v>304</v>
      </c>
      <c r="J25" s="62" t="str">
        <f>'Annual Budget'!C30</f>
        <v>Utility 2</v>
      </c>
      <c r="K25" s="63">
        <f>VLOOKUP(I25,'Annual Budget'!$B$2:$O$49,5,FALSE)</f>
        <v>0</v>
      </c>
      <c r="L25" s="64">
        <f t="shared" si="0"/>
        <v>0</v>
      </c>
    </row>
    <row r="26" spans="2:12" ht="15" x14ac:dyDescent="0.2">
      <c r="B26" s="54"/>
      <c r="C26" s="55">
        <f>IF(B26&gt;0,VLOOKUP(B26,'Annual Budget'!$B$4:$C$47,2,FALSE),)</f>
        <v>0</v>
      </c>
      <c r="D26" s="49"/>
      <c r="E26" s="57"/>
      <c r="I26" s="61">
        <f>'Annual Budget'!B31</f>
        <v>305</v>
      </c>
      <c r="J26" s="62" t="str">
        <f>'Annual Budget'!C31</f>
        <v>Utility 3</v>
      </c>
      <c r="K26" s="63">
        <f>VLOOKUP(I26,'Annual Budget'!$B$2:$O$49,5,FALSE)</f>
        <v>0</v>
      </c>
      <c r="L26" s="64">
        <f t="shared" si="0"/>
        <v>0</v>
      </c>
    </row>
    <row r="27" spans="2:12" ht="15" x14ac:dyDescent="0.2">
      <c r="B27" s="54"/>
      <c r="C27" s="55">
        <f>IF(B27&gt;0,VLOOKUP(B27,'Annual Budget'!$B$4:$C$47,2,FALSE),)</f>
        <v>0</v>
      </c>
      <c r="D27" s="49"/>
      <c r="E27" s="57"/>
      <c r="I27" s="61">
        <f>'Annual Budget'!B32</f>
        <v>306</v>
      </c>
      <c r="J27" s="62" t="str">
        <f>'Annual Budget'!C32</f>
        <v>Fuel</v>
      </c>
      <c r="K27" s="63">
        <f>VLOOKUP(I27,'Annual Budget'!$B$2:$O$49,5,FALSE)</f>
        <v>0</v>
      </c>
      <c r="L27" s="64">
        <f t="shared" si="0"/>
        <v>0</v>
      </c>
    </row>
    <row r="28" spans="2:12" ht="15" x14ac:dyDescent="0.2">
      <c r="B28" s="54"/>
      <c r="C28" s="55">
        <f>IF(B28&gt;0,VLOOKUP(B28,'Annual Budget'!$B$4:$C$47,2,FALSE),)</f>
        <v>0</v>
      </c>
      <c r="D28" s="49"/>
      <c r="E28" s="57"/>
      <c r="I28" s="61">
        <f>'Annual Budget'!B33</f>
        <v>307</v>
      </c>
      <c r="J28" s="62" t="str">
        <f>'Annual Budget'!C33</f>
        <v>Groceries</v>
      </c>
      <c r="K28" s="63">
        <f>VLOOKUP(I28,'Annual Budget'!$B$2:$O$49,5,FALSE)</f>
        <v>0</v>
      </c>
      <c r="L28" s="64">
        <f t="shared" si="0"/>
        <v>0</v>
      </c>
    </row>
    <row r="29" spans="2:12" ht="15" x14ac:dyDescent="0.2">
      <c r="B29" s="54"/>
      <c r="C29" s="55">
        <f>IF(B29&gt;0,VLOOKUP(B29,'Annual Budget'!$B$4:$C$47,2,FALSE),)</f>
        <v>0</v>
      </c>
      <c r="D29" s="49"/>
      <c r="E29" s="57"/>
      <c r="I29" s="61">
        <f>'Annual Budget'!B34</f>
        <v>308</v>
      </c>
      <c r="J29" s="62" t="str">
        <f>'Annual Budget'!C34</f>
        <v>Restuarantes</v>
      </c>
      <c r="K29" s="63">
        <f>VLOOKUP(I29,'Annual Budget'!$B$2:$O$49,5,FALSE)</f>
        <v>0</v>
      </c>
      <c r="L29" s="64">
        <f t="shared" si="0"/>
        <v>0</v>
      </c>
    </row>
    <row r="30" spans="2:12" ht="15" x14ac:dyDescent="0.2">
      <c r="B30" s="54"/>
      <c r="C30" s="55">
        <f>IF(B30&gt;0,VLOOKUP(B30,'Annual Budget'!$B$4:$C$47,2,FALSE),)</f>
        <v>0</v>
      </c>
      <c r="D30" s="49"/>
      <c r="E30" s="57"/>
      <c r="I30" s="61">
        <f>'Annual Budget'!B35</f>
        <v>309</v>
      </c>
      <c r="J30" s="62" t="str">
        <f>'Annual Budget'!C35</f>
        <v>Gifts</v>
      </c>
      <c r="K30" s="63">
        <f>VLOOKUP(I30,'Annual Budget'!$B$2:$O$49,5,FALSE)</f>
        <v>0</v>
      </c>
      <c r="L30" s="64">
        <f t="shared" si="0"/>
        <v>0</v>
      </c>
    </row>
    <row r="31" spans="2:12" ht="15" x14ac:dyDescent="0.2">
      <c r="B31" s="54"/>
      <c r="C31" s="55">
        <f>IF(B31&gt;0,VLOOKUP(B31,'Annual Budget'!$B$4:$C$47,2,FALSE),)</f>
        <v>0</v>
      </c>
      <c r="D31" s="49"/>
      <c r="E31" s="57"/>
      <c r="I31" s="61">
        <f>'Annual Budget'!B36</f>
        <v>310</v>
      </c>
      <c r="J31" s="62" t="str">
        <f>'Annual Budget'!C36</f>
        <v>Phone 1</v>
      </c>
      <c r="K31" s="63">
        <f>VLOOKUP(I31,'Annual Budget'!$B$2:$O$49,5,FALSE)</f>
        <v>0</v>
      </c>
      <c r="L31" s="64">
        <f t="shared" si="0"/>
        <v>0</v>
      </c>
    </row>
    <row r="32" spans="2:12" ht="15" x14ac:dyDescent="0.2">
      <c r="B32" s="54"/>
      <c r="C32" s="55">
        <f>IF(B32&gt;0,VLOOKUP(B32,'Annual Budget'!$B$4:$C$47,2,FALSE),)</f>
        <v>0</v>
      </c>
      <c r="D32" s="49"/>
      <c r="E32" s="57"/>
      <c r="I32" s="61">
        <f>'Annual Budget'!B37</f>
        <v>311</v>
      </c>
      <c r="J32" s="62" t="str">
        <f>'Annual Budget'!C37</f>
        <v>Phone 2</v>
      </c>
      <c r="K32" s="63">
        <f>VLOOKUP(I32,'Annual Budget'!$B$2:$O$49,5,FALSE)</f>
        <v>0</v>
      </c>
      <c r="L32" s="64">
        <f t="shared" si="0"/>
        <v>0</v>
      </c>
    </row>
    <row r="33" spans="2:12" ht="15" x14ac:dyDescent="0.2">
      <c r="B33" s="54"/>
      <c r="C33" s="55">
        <f>IF(B33&gt;0,VLOOKUP(B33,'Annual Budget'!$B$4:$C$47,2,FALSE),)</f>
        <v>0</v>
      </c>
      <c r="D33" s="49"/>
      <c r="E33" s="57"/>
      <c r="I33" s="61">
        <f>'Annual Budget'!B38</f>
        <v>312</v>
      </c>
      <c r="J33" s="62" t="str">
        <f>'Annual Budget'!C38</f>
        <v>Vehicle maintenance</v>
      </c>
      <c r="K33" s="63">
        <f>VLOOKUP(I33,'Annual Budget'!$B$2:$O$49,5,FALSE)</f>
        <v>0</v>
      </c>
      <c r="L33" s="64">
        <f t="shared" si="0"/>
        <v>0</v>
      </c>
    </row>
    <row r="34" spans="2:12" ht="15" x14ac:dyDescent="0.2">
      <c r="B34" s="54"/>
      <c r="C34" s="55">
        <f>IF(B34&gt;0,VLOOKUP(B34,'Annual Budget'!$B$4:$C$47,2,FALSE),)</f>
        <v>0</v>
      </c>
      <c r="D34" s="49"/>
      <c r="E34" s="57"/>
      <c r="I34" s="61">
        <f>'Annual Budget'!B39</f>
        <v>313</v>
      </c>
      <c r="J34" s="62" t="str">
        <f>'Annual Budget'!C39</f>
        <v>Home repairs</v>
      </c>
      <c r="K34" s="63">
        <f>VLOOKUP(I34,'Annual Budget'!$B$2:$O$49,5,FALSE)</f>
        <v>0</v>
      </c>
      <c r="L34" s="64">
        <f t="shared" si="0"/>
        <v>0</v>
      </c>
    </row>
    <row r="35" spans="2:12" ht="15" x14ac:dyDescent="0.2">
      <c r="B35" s="54"/>
      <c r="C35" s="55">
        <f>IF(B35&gt;0,VLOOKUP(B35,'Annual Budget'!$B$4:$C$47,2,FALSE),)</f>
        <v>0</v>
      </c>
      <c r="D35" s="49"/>
      <c r="E35" s="57"/>
      <c r="I35" s="61">
        <f>'Annual Budget'!B40</f>
        <v>314</v>
      </c>
      <c r="J35" s="62" t="str">
        <f>'Annual Budget'!C40</f>
        <v>Gym membership</v>
      </c>
      <c r="K35" s="63">
        <f>VLOOKUP(I35,'Annual Budget'!$B$2:$O$49,5,FALSE)</f>
        <v>0</v>
      </c>
      <c r="L35" s="64">
        <f t="shared" si="0"/>
        <v>0</v>
      </c>
    </row>
    <row r="36" spans="2:12" ht="15" x14ac:dyDescent="0.2">
      <c r="B36" s="54"/>
      <c r="C36" s="55">
        <f>IF(B36&gt;0,VLOOKUP(B36,'Annual Budget'!$B$4:$C$47,2,FALSE),)</f>
        <v>0</v>
      </c>
      <c r="D36" s="49"/>
      <c r="E36" s="57"/>
      <c r="I36" s="61">
        <f>'Annual Budget'!B41</f>
        <v>315</v>
      </c>
      <c r="J36" s="62" t="str">
        <f>'Annual Budget'!C41</f>
        <v>Entertainment</v>
      </c>
      <c r="K36" s="63">
        <f>VLOOKUP(I36,'Annual Budget'!$B$2:$O$49,5,FALSE)</f>
        <v>0</v>
      </c>
      <c r="L36" s="64">
        <f t="shared" si="0"/>
        <v>0</v>
      </c>
    </row>
    <row r="37" spans="2:12" ht="15" x14ac:dyDescent="0.2">
      <c r="B37" s="54"/>
      <c r="C37" s="55">
        <f>IF(B37&gt;0,VLOOKUP(B37,'Annual Budget'!$B$4:$C$47,2,FALSE),)</f>
        <v>0</v>
      </c>
      <c r="D37" s="49"/>
      <c r="E37" s="57"/>
      <c r="I37" s="61">
        <f>'Annual Budget'!B42</f>
        <v>316</v>
      </c>
      <c r="J37" s="62" t="str">
        <f>'Annual Budget'!C42</f>
        <v>Travel</v>
      </c>
      <c r="K37" s="63">
        <f>VLOOKUP(I37,'Annual Budget'!$B$2:$O$49,5,FALSE)</f>
        <v>0</v>
      </c>
      <c r="L37" s="64">
        <f t="shared" si="0"/>
        <v>0</v>
      </c>
    </row>
    <row r="38" spans="2:12" ht="15" x14ac:dyDescent="0.2">
      <c r="B38" s="54"/>
      <c r="C38" s="55">
        <f>IF(B38&gt;0,VLOOKUP(B38,'Annual Budget'!$B$4:$C$47,2,FALSE),)</f>
        <v>0</v>
      </c>
      <c r="D38" s="49"/>
      <c r="E38" s="57"/>
      <c r="I38" s="61">
        <f>'Annual Budget'!B43</f>
        <v>317</v>
      </c>
      <c r="J38" s="62" t="str">
        <f>'Annual Budget'!C43</f>
        <v>Other expense 1</v>
      </c>
      <c r="K38" s="63">
        <f>VLOOKUP(I38,'Annual Budget'!$B$2:$O$49,5,FALSE)</f>
        <v>0</v>
      </c>
      <c r="L38" s="64">
        <f t="shared" si="0"/>
        <v>0</v>
      </c>
    </row>
    <row r="39" spans="2:12" ht="15" x14ac:dyDescent="0.2">
      <c r="B39" s="54"/>
      <c r="C39" s="55">
        <f>IF(B39&gt;0,VLOOKUP(B39,'Annual Budget'!$B$4:$C$47,2,FALSE),)</f>
        <v>0</v>
      </c>
      <c r="D39" s="49"/>
      <c r="E39" s="57"/>
      <c r="I39" s="61">
        <f>'Annual Budget'!B44</f>
        <v>318</v>
      </c>
      <c r="J39" s="62" t="str">
        <f>'Annual Budget'!C44</f>
        <v>Other expense 2</v>
      </c>
      <c r="K39" s="63">
        <f>VLOOKUP(I39,'Annual Budget'!$B$2:$O$49,5,FALSE)</f>
        <v>0</v>
      </c>
      <c r="L39" s="64">
        <f t="shared" si="0"/>
        <v>0</v>
      </c>
    </row>
    <row r="40" spans="2:12" ht="15" x14ac:dyDescent="0.2">
      <c r="B40" s="54"/>
      <c r="C40" s="55">
        <f>IF(B40&gt;0,VLOOKUP(B40,'Annual Budget'!$B$4:$C$47,2,FALSE),)</f>
        <v>0</v>
      </c>
      <c r="D40" s="49"/>
      <c r="E40" s="57"/>
      <c r="I40" s="61">
        <f>'Annual Budget'!B45</f>
        <v>319</v>
      </c>
      <c r="J40" s="62" t="str">
        <f>'Annual Budget'!C45</f>
        <v>Other expense 3</v>
      </c>
      <c r="K40" s="63">
        <f>VLOOKUP(I40,'Annual Budget'!$B$2:$O$49,5,FALSE)</f>
        <v>0</v>
      </c>
      <c r="L40" s="64">
        <f t="shared" si="0"/>
        <v>0</v>
      </c>
    </row>
    <row r="41" spans="2:12" ht="15" x14ac:dyDescent="0.2">
      <c r="B41" s="54"/>
      <c r="C41" s="55">
        <f>IF(B41&gt;0,VLOOKUP(B41,'Annual Budget'!$B$4:$C$47,2,FALSE),)</f>
        <v>0</v>
      </c>
      <c r="D41" s="49"/>
      <c r="E41" s="57"/>
      <c r="I41" s="61">
        <f>'Annual Budget'!B46</f>
        <v>320</v>
      </c>
      <c r="J41" s="62" t="str">
        <f>'Annual Budget'!C46</f>
        <v>Other expense 4</v>
      </c>
      <c r="K41" s="63">
        <f>VLOOKUP(I41,'Annual Budget'!$B$2:$O$49,5,FALSE)</f>
        <v>0</v>
      </c>
      <c r="L41" s="64">
        <f t="shared" si="0"/>
        <v>0</v>
      </c>
    </row>
    <row r="42" spans="2:12" ht="15" x14ac:dyDescent="0.2">
      <c r="B42" s="54"/>
      <c r="C42" s="55">
        <f>IF(B42&gt;0,VLOOKUP(B42,'Annual Budget'!$B$4:$C$47,2,FALSE),)</f>
        <v>0</v>
      </c>
      <c r="D42" s="49"/>
      <c r="E42" s="57"/>
      <c r="I42" s="61">
        <f>'Annual Budget'!B47</f>
        <v>321</v>
      </c>
      <c r="J42" s="62" t="str">
        <f>'Annual Budget'!C47</f>
        <v>Other expense 5</v>
      </c>
      <c r="K42" s="63">
        <f>VLOOKUP(I42,'Annual Budget'!$B$2:$O$49,5,FALSE)</f>
        <v>0</v>
      </c>
      <c r="L42" s="64">
        <f t="shared" si="0"/>
        <v>0</v>
      </c>
    </row>
    <row r="43" spans="2:12" ht="15" x14ac:dyDescent="0.2">
      <c r="B43" s="54"/>
      <c r="C43" s="55">
        <f>IF(B43&gt;0,VLOOKUP(B43,'Annual Budget'!$B$4:$C$47,2,FALSE),)</f>
        <v>0</v>
      </c>
      <c r="D43" s="49"/>
      <c r="E43" s="57"/>
      <c r="I43" s="105" t="s">
        <v>52</v>
      </c>
      <c r="J43" s="106"/>
      <c r="K43" s="5">
        <f>SUM(K22:K42)</f>
        <v>0</v>
      </c>
      <c r="L43" s="69">
        <f>SUM(L22:L42)</f>
        <v>0</v>
      </c>
    </row>
    <row r="44" spans="2:12" ht="15.75" thickBot="1" x14ac:dyDescent="0.25">
      <c r="B44" s="54"/>
      <c r="C44" s="55">
        <f>IF(B44&gt;0,VLOOKUP(B44,'Annual Budget'!$B$4:$C$47,2,FALSE),)</f>
        <v>0</v>
      </c>
      <c r="D44" s="49"/>
      <c r="E44" s="57"/>
      <c r="I44" s="107" t="s">
        <v>51</v>
      </c>
      <c r="J44" s="108"/>
      <c r="K44" s="6">
        <f>K21+K43</f>
        <v>0</v>
      </c>
      <c r="L44" s="70">
        <f>L21+L43</f>
        <v>0</v>
      </c>
    </row>
    <row r="45" spans="2:12" ht="15.75" thickTop="1" x14ac:dyDescent="0.2">
      <c r="B45" s="54"/>
      <c r="C45" s="55">
        <f>IF(B45&gt;0,VLOOKUP(B45,'Annual Budget'!$B$4:$C$47,2,FALSE),)</f>
        <v>0</v>
      </c>
      <c r="D45" s="49"/>
      <c r="E45" s="57"/>
    </row>
    <row r="46" spans="2:12" ht="15" x14ac:dyDescent="0.2">
      <c r="B46" s="54"/>
      <c r="C46" s="55">
        <f>IF(B46&gt;0,VLOOKUP(B46,'Annual Budget'!$B$4:$C$47,2,FALSE),)</f>
        <v>0</v>
      </c>
      <c r="D46" s="49"/>
      <c r="E46" s="57"/>
    </row>
    <row r="47" spans="2:12" x14ac:dyDescent="0.2">
      <c r="B47" s="54"/>
      <c r="C47" s="55">
        <f>IF(B47&gt;0,VLOOKUP(B47,'Annual Budget'!$B$4:$C$47,2,FALSE),)</f>
        <v>0</v>
      </c>
      <c r="D47" s="49"/>
      <c r="E47" s="57"/>
    </row>
    <row r="48" spans="2:12" x14ac:dyDescent="0.2">
      <c r="B48" s="54"/>
      <c r="C48" s="55">
        <f>IF(B48&gt;0,VLOOKUP(B48,'Annual Budget'!$B$4:$C$47,2,FALSE),)</f>
        <v>0</v>
      </c>
      <c r="D48" s="49"/>
      <c r="E48" s="57"/>
    </row>
    <row r="49" spans="2:5" x14ac:dyDescent="0.2">
      <c r="B49" s="54"/>
      <c r="C49" s="55">
        <f>IF(B49&gt;0,VLOOKUP(B49,'Annual Budget'!$B$4:$C$47,2,FALSE),)</f>
        <v>0</v>
      </c>
      <c r="D49" s="49"/>
      <c r="E49" s="57"/>
    </row>
    <row r="50" spans="2:5" x14ac:dyDescent="0.2">
      <c r="B50" s="54"/>
      <c r="C50" s="55">
        <f>IF(B50&gt;0,VLOOKUP(B50,'Annual Budget'!$B$4:$C$47,2,FALSE),)</f>
        <v>0</v>
      </c>
      <c r="D50" s="49"/>
      <c r="E50" s="57"/>
    </row>
    <row r="51" spans="2:5" x14ac:dyDescent="0.2">
      <c r="B51" s="54"/>
      <c r="C51" s="55">
        <f>IF(B51&gt;0,VLOOKUP(B51,'Annual Budget'!$B$4:$C$47,2,FALSE),)</f>
        <v>0</v>
      </c>
      <c r="D51" s="49"/>
      <c r="E51" s="57"/>
    </row>
    <row r="52" spans="2:5" x14ac:dyDescent="0.2">
      <c r="B52" s="54"/>
      <c r="C52" s="55">
        <f>IF(B52&gt;0,VLOOKUP(B52,'Annual Budget'!$B$4:$C$47,2,FALSE),)</f>
        <v>0</v>
      </c>
      <c r="D52" s="49"/>
      <c r="E52" s="57"/>
    </row>
    <row r="53" spans="2:5" x14ac:dyDescent="0.2">
      <c r="B53" s="54"/>
      <c r="C53" s="55">
        <f>IF(B53&gt;0,VLOOKUP(B53,'Annual Budget'!$B$4:$C$47,2,FALSE),)</f>
        <v>0</v>
      </c>
      <c r="D53" s="49"/>
      <c r="E53" s="57"/>
    </row>
    <row r="54" spans="2:5" x14ac:dyDescent="0.2">
      <c r="B54" s="54"/>
      <c r="C54" s="55">
        <f>IF(B54&gt;0,VLOOKUP(B54,'Annual Budget'!$B$4:$C$47,2,FALSE),)</f>
        <v>0</v>
      </c>
      <c r="D54" s="49"/>
      <c r="E54" s="57"/>
    </row>
    <row r="55" spans="2:5" x14ac:dyDescent="0.2">
      <c r="B55" s="54"/>
      <c r="C55" s="55">
        <f>IF(B55&gt;0,VLOOKUP(B55,'Annual Budget'!$B$4:$C$47,2,FALSE),)</f>
        <v>0</v>
      </c>
      <c r="D55" s="49"/>
      <c r="E55" s="57"/>
    </row>
    <row r="56" spans="2:5" x14ac:dyDescent="0.2">
      <c r="B56" s="54"/>
      <c r="C56" s="55">
        <f>IF(B56&gt;0,VLOOKUP(B56,'Annual Budget'!$B$4:$C$47,2,FALSE),)</f>
        <v>0</v>
      </c>
      <c r="D56" s="49"/>
      <c r="E56" s="57"/>
    </row>
    <row r="57" spans="2:5" x14ac:dyDescent="0.2">
      <c r="B57" s="54"/>
      <c r="C57" s="55">
        <f>IF(B57&gt;0,VLOOKUP(B57,'Annual Budget'!$B$4:$C$47,2,FALSE),)</f>
        <v>0</v>
      </c>
      <c r="D57" s="49"/>
      <c r="E57" s="57"/>
    </row>
    <row r="58" spans="2:5" x14ac:dyDescent="0.2">
      <c r="B58" s="54"/>
      <c r="C58" s="55">
        <f>IF(B58&gt;0,VLOOKUP(B58,'Annual Budget'!$B$4:$C$47,2,FALSE),)</f>
        <v>0</v>
      </c>
      <c r="D58" s="49"/>
      <c r="E58" s="57"/>
    </row>
    <row r="59" spans="2:5" x14ac:dyDescent="0.2">
      <c r="B59" s="54"/>
      <c r="C59" s="55">
        <f>IF(B59&gt;0,VLOOKUP(B59,'Annual Budget'!$B$4:$C$47,2,FALSE),)</f>
        <v>0</v>
      </c>
      <c r="D59" s="49"/>
      <c r="E59" s="57"/>
    </row>
    <row r="60" spans="2:5" x14ac:dyDescent="0.2">
      <c r="B60" s="54"/>
      <c r="C60" s="55">
        <f>IF(B60&gt;0,VLOOKUP(B60,'Annual Budget'!$B$4:$C$47,2,FALSE),)</f>
        <v>0</v>
      </c>
      <c r="D60" s="49"/>
      <c r="E60" s="57"/>
    </row>
    <row r="61" spans="2:5" x14ac:dyDescent="0.2">
      <c r="B61" s="54"/>
      <c r="C61" s="55">
        <f>IF(B61&gt;0,VLOOKUP(B61,'Annual Budget'!$B$4:$C$47,2,FALSE),)</f>
        <v>0</v>
      </c>
      <c r="D61" s="49"/>
      <c r="E61" s="57"/>
    </row>
    <row r="62" spans="2:5" x14ac:dyDescent="0.2">
      <c r="B62" s="54"/>
      <c r="C62" s="55">
        <f>IF(B62&gt;0,VLOOKUP(B62,'Annual Budget'!$B$4:$C$47,2,FALSE),)</f>
        <v>0</v>
      </c>
      <c r="D62" s="49"/>
      <c r="E62" s="57"/>
    </row>
    <row r="63" spans="2:5" x14ac:dyDescent="0.2">
      <c r="B63" s="54"/>
      <c r="C63" s="55">
        <f>IF(B63&gt;0,VLOOKUP(B63,'Annual Budget'!$B$4:$C$47,2,FALSE),)</f>
        <v>0</v>
      </c>
      <c r="D63" s="49"/>
      <c r="E63" s="57"/>
    </row>
    <row r="64" spans="2:5" x14ac:dyDescent="0.2">
      <c r="B64" s="58"/>
      <c r="C64" s="59"/>
      <c r="D64" s="59"/>
      <c r="E64" s="60"/>
    </row>
  </sheetData>
  <sheetProtection sheet="1" objects="1" scenarios="1" formatCells="0" formatColumns="0"/>
  <mergeCells count="8">
    <mergeCell ref="I43:J43"/>
    <mergeCell ref="I44:J44"/>
    <mergeCell ref="B2:E2"/>
    <mergeCell ref="I2:L2"/>
    <mergeCell ref="B3:E3"/>
    <mergeCell ref="I3:L3"/>
    <mergeCell ref="I12:J12"/>
    <mergeCell ref="I21:J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64641-A84A-164B-955D-2A97615CB0E6}">
  <dimension ref="A1:L64"/>
  <sheetViews>
    <sheetView topLeftCell="A4" workbookViewId="0">
      <selection activeCell="M11" sqref="M11"/>
    </sheetView>
  </sheetViews>
  <sheetFormatPr baseColWidth="10" defaultColWidth="10.83203125" defaultRowHeight="16" x14ac:dyDescent="0.2"/>
  <cols>
    <col min="1" max="1" width="7.5" style="1" customWidth="1"/>
    <col min="2" max="2" width="9" style="2" customWidth="1"/>
    <col min="3" max="3" width="34.6640625" style="1" customWidth="1"/>
    <col min="4" max="4" width="14.33203125" style="1" customWidth="1"/>
    <col min="5" max="5" width="11.1640625" style="3" bestFit="1" customWidth="1"/>
    <col min="6" max="8" width="10.83203125" style="1"/>
    <col min="9" max="9" width="9" style="1" customWidth="1"/>
    <col min="10" max="10" width="30.5" style="1" customWidth="1"/>
    <col min="11" max="16384" width="10.83203125" style="1"/>
  </cols>
  <sheetData>
    <row r="1" spans="1:12" x14ac:dyDescent="0.2">
      <c r="A1" s="85" t="s">
        <v>92</v>
      </c>
      <c r="B1" s="1"/>
      <c r="E1" s="1"/>
    </row>
    <row r="2" spans="1:12" ht="15" x14ac:dyDescent="0.2">
      <c r="B2" s="109" t="s">
        <v>56</v>
      </c>
      <c r="C2" s="109"/>
      <c r="D2" s="109"/>
      <c r="E2" s="109"/>
      <c r="I2" s="109" t="s">
        <v>55</v>
      </c>
      <c r="J2" s="109"/>
      <c r="K2" s="109"/>
      <c r="L2" s="109"/>
    </row>
    <row r="3" spans="1:12" ht="15.75" thickBot="1" x14ac:dyDescent="0.25">
      <c r="B3" s="110" t="s">
        <v>66</v>
      </c>
      <c r="C3" s="110"/>
      <c r="D3" s="110"/>
      <c r="E3" s="110"/>
      <c r="I3" s="110" t="s">
        <v>66</v>
      </c>
      <c r="J3" s="110"/>
      <c r="K3" s="110"/>
      <c r="L3" s="110"/>
    </row>
    <row r="4" spans="1:12" ht="32" customHeight="1" thickTop="1" x14ac:dyDescent="0.2">
      <c r="B4" s="51" t="s">
        <v>54</v>
      </c>
      <c r="C4" s="52" t="s">
        <v>57</v>
      </c>
      <c r="D4" s="52" t="s">
        <v>58</v>
      </c>
      <c r="E4" s="53" t="s">
        <v>59</v>
      </c>
      <c r="I4" s="51" t="s">
        <v>54</v>
      </c>
      <c r="J4" s="52" t="s">
        <v>57</v>
      </c>
      <c r="K4" s="52" t="s">
        <v>61</v>
      </c>
      <c r="L4" s="53" t="s">
        <v>62</v>
      </c>
    </row>
    <row r="5" spans="1:12" ht="15" x14ac:dyDescent="0.2">
      <c r="B5" s="54"/>
      <c r="C5" s="55">
        <f>IF(B5&gt;0,VLOOKUP(B5,'Annual Budget'!$B$4:$C$47,2,FALSE),)</f>
        <v>0</v>
      </c>
      <c r="D5" s="56"/>
      <c r="E5" s="57"/>
      <c r="I5" s="61">
        <f>'Annual Budget'!B4</f>
        <v>101</v>
      </c>
      <c r="J5" s="62" t="str">
        <f>'Annual Budget'!C4</f>
        <v>Income Source 1</v>
      </c>
      <c r="K5" s="63">
        <f>VLOOKUP(I5,'Annual Budget'!$B$2:$O$49,6,FALSE)</f>
        <v>0</v>
      </c>
      <c r="L5" s="64">
        <f>SUMIF($B$5:$B$63,I5,$E$5:$E$63)</f>
        <v>0</v>
      </c>
    </row>
    <row r="6" spans="1:12" ht="15" x14ac:dyDescent="0.2">
      <c r="B6" s="54"/>
      <c r="C6" s="55">
        <f>IF(B6&gt;0,VLOOKUP(B6,'Annual Budget'!$B$4:$C$47,2,FALSE),)</f>
        <v>0</v>
      </c>
      <c r="D6" s="56"/>
      <c r="E6" s="57"/>
      <c r="I6" s="61">
        <f>'Annual Budget'!B5</f>
        <v>102</v>
      </c>
      <c r="J6" s="62" t="str">
        <f>'Annual Budget'!C5</f>
        <v>Income Source 2</v>
      </c>
      <c r="K6" s="63">
        <f>VLOOKUP(I6,'Annual Budget'!$B$2:$O$49,6,FALSE)</f>
        <v>0</v>
      </c>
      <c r="L6" s="64">
        <f t="shared" ref="L6:L42" si="0">SUMIF($B$5:$B$63,I6,$E$5:$E$63)</f>
        <v>0</v>
      </c>
    </row>
    <row r="7" spans="1:12" ht="15" x14ac:dyDescent="0.2">
      <c r="B7" s="54"/>
      <c r="C7" s="55">
        <f>IF(B7&gt;0,VLOOKUP(B7,'Annual Budget'!$B$4:$C$47,2,FALSE),)</f>
        <v>0</v>
      </c>
      <c r="D7" s="56"/>
      <c r="E7" s="57"/>
      <c r="I7" s="61">
        <f>'Annual Budget'!B6</f>
        <v>103</v>
      </c>
      <c r="J7" s="62" t="str">
        <f>'Annual Budget'!C6</f>
        <v>Interest</v>
      </c>
      <c r="K7" s="63">
        <f>VLOOKUP(I7,'Annual Budget'!$B$2:$O$49,6,FALSE)</f>
        <v>0</v>
      </c>
      <c r="L7" s="64">
        <f t="shared" si="0"/>
        <v>0</v>
      </c>
    </row>
    <row r="8" spans="1:12" ht="15" x14ac:dyDescent="0.2">
      <c r="B8" s="54"/>
      <c r="C8" s="55">
        <f>IF(B8&gt;0,VLOOKUP(B8,'Annual Budget'!$B$4:$C$47,2,FALSE),)</f>
        <v>0</v>
      </c>
      <c r="D8" s="56"/>
      <c r="E8" s="57"/>
      <c r="I8" s="61">
        <f>'Annual Budget'!B7</f>
        <v>104</v>
      </c>
      <c r="J8" s="62" t="str">
        <f>'Annual Budget'!C7</f>
        <v>Gifts</v>
      </c>
      <c r="K8" s="63">
        <f>VLOOKUP(I8,'Annual Budget'!$B$2:$O$49,6,FALSE)</f>
        <v>0</v>
      </c>
      <c r="L8" s="64">
        <f t="shared" si="0"/>
        <v>0</v>
      </c>
    </row>
    <row r="9" spans="1:12" ht="15" x14ac:dyDescent="0.2">
      <c r="B9" s="54"/>
      <c r="C9" s="55">
        <f>IF(B9&gt;0,VLOOKUP(B9,'Annual Budget'!$B$4:$C$47,2,FALSE),)</f>
        <v>0</v>
      </c>
      <c r="D9" s="49"/>
      <c r="E9" s="57"/>
      <c r="I9" s="61">
        <f>'Annual Budget'!B8</f>
        <v>105</v>
      </c>
      <c r="J9" s="62" t="str">
        <f>'Annual Budget'!C8</f>
        <v>Other 2</v>
      </c>
      <c r="K9" s="63">
        <f>VLOOKUP(I9,'Annual Budget'!$B$2:$O$49,6,FALSE)</f>
        <v>0</v>
      </c>
      <c r="L9" s="64">
        <f t="shared" si="0"/>
        <v>0</v>
      </c>
    </row>
    <row r="10" spans="1:12" ht="15" x14ac:dyDescent="0.2">
      <c r="B10" s="54"/>
      <c r="C10" s="55">
        <f>IF(B10&gt;0,VLOOKUP(B10,'Annual Budget'!$B$4:$C$47,2,FALSE),)</f>
        <v>0</v>
      </c>
      <c r="D10" s="49"/>
      <c r="E10" s="57"/>
      <c r="I10" s="61">
        <f>'Annual Budget'!B9</f>
        <v>106</v>
      </c>
      <c r="J10" s="62" t="str">
        <f>'Annual Budget'!C9</f>
        <v>Other 3</v>
      </c>
      <c r="K10" s="63">
        <f>VLOOKUP(I10,'Annual Budget'!$B$2:$O$49,6,FALSE)</f>
        <v>0</v>
      </c>
      <c r="L10" s="64">
        <f t="shared" si="0"/>
        <v>0</v>
      </c>
    </row>
    <row r="11" spans="1:12" ht="15" x14ac:dyDescent="0.2">
      <c r="B11" s="54"/>
      <c r="C11" s="55">
        <f>IF(B11&gt;0,VLOOKUP(B11,'Annual Budget'!$B$4:$C$47,2,FALSE),)</f>
        <v>0</v>
      </c>
      <c r="D11" s="49"/>
      <c r="E11" s="57"/>
      <c r="I11" s="61">
        <f>'Annual Budget'!B11</f>
        <v>107</v>
      </c>
      <c r="J11" s="62" t="str">
        <f>'Annual Budget'!C11</f>
        <v>Tax Estimate</v>
      </c>
      <c r="K11" s="63">
        <f>VLOOKUP(I11,'Annual Budget'!$B$2:$O$49,6,FALSE)</f>
        <v>0</v>
      </c>
      <c r="L11" s="65">
        <f t="shared" si="0"/>
        <v>0</v>
      </c>
    </row>
    <row r="12" spans="1:12" ht="15" x14ac:dyDescent="0.2">
      <c r="B12" s="54"/>
      <c r="C12" s="55">
        <f>IF(B12&gt;0,VLOOKUP(B12,'Annual Budget'!$B$4:$C$47,2,FALSE),)</f>
        <v>0</v>
      </c>
      <c r="D12" s="49"/>
      <c r="E12" s="57"/>
      <c r="I12" s="105" t="s">
        <v>63</v>
      </c>
      <c r="J12" s="106"/>
      <c r="K12" s="4">
        <f>SUM(K5:K11)</f>
        <v>0</v>
      </c>
      <c r="L12" s="66">
        <f>SUM(L5:L11)</f>
        <v>0</v>
      </c>
    </row>
    <row r="13" spans="1:12" ht="15" x14ac:dyDescent="0.2">
      <c r="B13" s="54"/>
      <c r="C13" s="55">
        <f>IF(B13&gt;0,VLOOKUP(B13,'Annual Budget'!$B$4:$C$47,2,FALSE),)</f>
        <v>0</v>
      </c>
      <c r="D13" s="49"/>
      <c r="E13" s="57"/>
      <c r="I13" s="61">
        <f>'Annual Budget'!B15</f>
        <v>201</v>
      </c>
      <c r="J13" s="67" t="str">
        <f>'Annual Budget'!C15</f>
        <v>Emergency Fund</v>
      </c>
      <c r="K13" s="63">
        <f>VLOOKUP(I13,'Annual Budget'!$B$2:$O$49,6,FALSE)</f>
        <v>0</v>
      </c>
      <c r="L13" s="64">
        <f t="shared" si="0"/>
        <v>0</v>
      </c>
    </row>
    <row r="14" spans="1:12" ht="15" x14ac:dyDescent="0.2">
      <c r="B14" s="54"/>
      <c r="C14" s="55">
        <f>IF(B14&gt;0,VLOOKUP(B14,'Annual Budget'!$B$4:$C$47,2,FALSE),)</f>
        <v>0</v>
      </c>
      <c r="D14" s="49"/>
      <c r="E14" s="57"/>
      <c r="I14" s="61">
        <f>'Annual Budget'!B16</f>
        <v>202</v>
      </c>
      <c r="J14" s="67" t="str">
        <f>'Annual Budget'!C16</f>
        <v>RRSP 1</v>
      </c>
      <c r="K14" s="63">
        <f>VLOOKUP(I14,'Annual Budget'!$B$2:$O$49,6,FALSE)</f>
        <v>0</v>
      </c>
      <c r="L14" s="64">
        <f t="shared" si="0"/>
        <v>0</v>
      </c>
    </row>
    <row r="15" spans="1:12" ht="15" x14ac:dyDescent="0.2">
      <c r="B15" s="54"/>
      <c r="C15" s="55">
        <f>IF(B15&gt;0,VLOOKUP(B15,'Annual Budget'!$B$4:$C$47,2,FALSE),)</f>
        <v>0</v>
      </c>
      <c r="D15" s="49"/>
      <c r="E15" s="57"/>
      <c r="I15" s="61">
        <f>'Annual Budget'!B17</f>
        <v>203</v>
      </c>
      <c r="J15" s="67" t="str">
        <f>'Annual Budget'!C17</f>
        <v>RRSP 2</v>
      </c>
      <c r="K15" s="63">
        <f>VLOOKUP(I15,'Annual Budget'!$B$2:$O$49,6,FALSE)</f>
        <v>0</v>
      </c>
      <c r="L15" s="64">
        <f t="shared" si="0"/>
        <v>0</v>
      </c>
    </row>
    <row r="16" spans="1:12" ht="15" x14ac:dyDescent="0.2">
      <c r="B16" s="54"/>
      <c r="C16" s="55">
        <f>IF(B16&gt;0,VLOOKUP(B16,'Annual Budget'!$B$4:$C$47,2,FALSE),)</f>
        <v>0</v>
      </c>
      <c r="D16" s="49"/>
      <c r="E16" s="57"/>
      <c r="I16" s="61">
        <f>'Annual Budget'!B18</f>
        <v>204</v>
      </c>
      <c r="J16" s="67" t="str">
        <f>'Annual Budget'!C18</f>
        <v>TFSA 1</v>
      </c>
      <c r="K16" s="63">
        <f>VLOOKUP(I16,'Annual Budget'!$B$2:$O$49,6,FALSE)</f>
        <v>0</v>
      </c>
      <c r="L16" s="64">
        <f t="shared" si="0"/>
        <v>0</v>
      </c>
    </row>
    <row r="17" spans="2:12" ht="15" x14ac:dyDescent="0.2">
      <c r="B17" s="54"/>
      <c r="C17" s="55">
        <f>IF(B17&gt;0,VLOOKUP(B17,'Annual Budget'!$B$4:$C$47,2,FALSE),)</f>
        <v>0</v>
      </c>
      <c r="D17" s="49"/>
      <c r="E17" s="57"/>
      <c r="I17" s="61">
        <f>'Annual Budget'!B19</f>
        <v>205</v>
      </c>
      <c r="J17" s="67" t="str">
        <f>'Annual Budget'!C19</f>
        <v>TFSA 2</v>
      </c>
      <c r="K17" s="63">
        <f>VLOOKUP(I17,'Annual Budget'!$B$2:$O$49,6,FALSE)</f>
        <v>0</v>
      </c>
      <c r="L17" s="64">
        <f t="shared" si="0"/>
        <v>0</v>
      </c>
    </row>
    <row r="18" spans="2:12" ht="15" x14ac:dyDescent="0.2">
      <c r="B18" s="54"/>
      <c r="C18" s="55">
        <f>IF(B18&gt;0,VLOOKUP(B18,'Annual Budget'!$B$4:$C$47,2,FALSE),)</f>
        <v>0</v>
      </c>
      <c r="D18" s="49"/>
      <c r="E18" s="57"/>
      <c r="I18" s="61">
        <f>'Annual Budget'!B20</f>
        <v>206</v>
      </c>
      <c r="J18" s="67" t="str">
        <f>'Annual Budget'!C20</f>
        <v>Saving 1</v>
      </c>
      <c r="K18" s="63">
        <f>VLOOKUP(I18,'Annual Budget'!$B$2:$O$49,6,FALSE)</f>
        <v>0</v>
      </c>
      <c r="L18" s="64">
        <f t="shared" si="0"/>
        <v>0</v>
      </c>
    </row>
    <row r="19" spans="2:12" ht="15" x14ac:dyDescent="0.2">
      <c r="B19" s="54"/>
      <c r="C19" s="55">
        <f>IF(B19&gt;0,VLOOKUP(B19,'Annual Budget'!$B$4:$C$47,2,FALSE),)</f>
        <v>0</v>
      </c>
      <c r="D19" s="49"/>
      <c r="E19" s="57"/>
      <c r="I19" s="61">
        <f>'Annual Budget'!B21</f>
        <v>207</v>
      </c>
      <c r="J19" s="67" t="str">
        <f>'Annual Budget'!C21</f>
        <v>Saving 2</v>
      </c>
      <c r="K19" s="63">
        <f>VLOOKUP(I19,'Annual Budget'!$B$2:$O$49,6,FALSE)</f>
        <v>0</v>
      </c>
      <c r="L19" s="64">
        <f t="shared" si="0"/>
        <v>0</v>
      </c>
    </row>
    <row r="20" spans="2:12" ht="15" x14ac:dyDescent="0.2">
      <c r="B20" s="54"/>
      <c r="C20" s="55">
        <f>IF(B20&gt;0,VLOOKUP(B20,'Annual Budget'!$B$4:$C$47,2,FALSE),)</f>
        <v>0</v>
      </c>
      <c r="D20" s="49"/>
      <c r="E20" s="57"/>
      <c r="I20" s="61">
        <f>'Annual Budget'!B22</f>
        <v>208</v>
      </c>
      <c r="J20" s="67" t="str">
        <f>'Annual Budget'!C22</f>
        <v>Saving 3</v>
      </c>
      <c r="K20" s="63">
        <f>VLOOKUP(I20,'Annual Budget'!$B$2:$O$49,6,FALSE)</f>
        <v>0</v>
      </c>
      <c r="L20" s="64">
        <f t="shared" si="0"/>
        <v>0</v>
      </c>
    </row>
    <row r="21" spans="2:12" ht="15" x14ac:dyDescent="0.2">
      <c r="B21" s="54"/>
      <c r="C21" s="55">
        <f>IF(B21&gt;0,VLOOKUP(B21,'Annual Budget'!$B$4:$C$47,2,FALSE),)</f>
        <v>0</v>
      </c>
      <c r="D21" s="49"/>
      <c r="E21" s="57"/>
      <c r="I21" s="105" t="s">
        <v>64</v>
      </c>
      <c r="J21" s="106"/>
      <c r="K21" s="4">
        <f>SUM(K12:K20)</f>
        <v>0</v>
      </c>
      <c r="L21" s="68">
        <f>SUM(L12:L20)</f>
        <v>0</v>
      </c>
    </row>
    <row r="22" spans="2:12" ht="15" x14ac:dyDescent="0.2">
      <c r="B22" s="54"/>
      <c r="C22" s="55">
        <f>IF(B22&gt;0,VLOOKUP(B22,'Annual Budget'!$B$4:$C$47,2,FALSE),)</f>
        <v>0</v>
      </c>
      <c r="D22" s="49"/>
      <c r="E22" s="57"/>
      <c r="I22" s="61">
        <f>'Annual Budget'!B27</f>
        <v>301</v>
      </c>
      <c r="J22" s="62" t="str">
        <f>'Annual Budget'!C27</f>
        <v>Rent</v>
      </c>
      <c r="K22" s="63">
        <f>VLOOKUP(I22,'Annual Budget'!$B$2:$O$49,6,FALSE)</f>
        <v>0</v>
      </c>
      <c r="L22" s="64">
        <f t="shared" si="0"/>
        <v>0</v>
      </c>
    </row>
    <row r="23" spans="2:12" ht="15" x14ac:dyDescent="0.2">
      <c r="B23" s="54"/>
      <c r="C23" s="55">
        <f>IF(B23&gt;0,VLOOKUP(B23,'Annual Budget'!$B$4:$C$47,2,FALSE),)</f>
        <v>0</v>
      </c>
      <c r="D23" s="49"/>
      <c r="E23" s="57"/>
      <c r="I23" s="61">
        <f>'Annual Budget'!B28</f>
        <v>302</v>
      </c>
      <c r="J23" s="62" t="str">
        <f>'Annual Budget'!C28</f>
        <v>Mortgage</v>
      </c>
      <c r="K23" s="63">
        <f>VLOOKUP(I23,'Annual Budget'!$B$2:$O$49,6,FALSE)</f>
        <v>0</v>
      </c>
      <c r="L23" s="64">
        <f>SUMIF($B$5:$B$63,I23,$E$5:$E$63)</f>
        <v>0</v>
      </c>
    </row>
    <row r="24" spans="2:12" ht="15" x14ac:dyDescent="0.2">
      <c r="B24" s="54"/>
      <c r="C24" s="55">
        <f>IF(B24&gt;0,VLOOKUP(B24,'Annual Budget'!$B$4:$C$47,2,FALSE),)</f>
        <v>0</v>
      </c>
      <c r="D24" s="49"/>
      <c r="E24" s="57"/>
      <c r="I24" s="61">
        <f>'Annual Budget'!B29</f>
        <v>303</v>
      </c>
      <c r="J24" s="62" t="str">
        <f>'Annual Budget'!C29</f>
        <v>Utility 1</v>
      </c>
      <c r="K24" s="63">
        <f>VLOOKUP(I24,'Annual Budget'!$B$2:$O$49,6,FALSE)</f>
        <v>0</v>
      </c>
      <c r="L24" s="64">
        <f t="shared" si="0"/>
        <v>0</v>
      </c>
    </row>
    <row r="25" spans="2:12" ht="15" x14ac:dyDescent="0.2">
      <c r="B25" s="54"/>
      <c r="C25" s="55">
        <f>IF(B25&gt;0,VLOOKUP(B25,'Annual Budget'!$B$4:$C$47,2,FALSE),)</f>
        <v>0</v>
      </c>
      <c r="D25" s="49"/>
      <c r="E25" s="57"/>
      <c r="I25" s="61">
        <f>'Annual Budget'!B30</f>
        <v>304</v>
      </c>
      <c r="J25" s="62" t="str">
        <f>'Annual Budget'!C30</f>
        <v>Utility 2</v>
      </c>
      <c r="K25" s="63">
        <f>VLOOKUP(I25,'Annual Budget'!$B$2:$O$49,6,FALSE)</f>
        <v>0</v>
      </c>
      <c r="L25" s="64">
        <f t="shared" si="0"/>
        <v>0</v>
      </c>
    </row>
    <row r="26" spans="2:12" ht="15" x14ac:dyDescent="0.2">
      <c r="B26" s="54"/>
      <c r="C26" s="55">
        <f>IF(B26&gt;0,VLOOKUP(B26,'Annual Budget'!$B$4:$C$47,2,FALSE),)</f>
        <v>0</v>
      </c>
      <c r="D26" s="49"/>
      <c r="E26" s="57"/>
      <c r="I26" s="61">
        <f>'Annual Budget'!B31</f>
        <v>305</v>
      </c>
      <c r="J26" s="62" t="str">
        <f>'Annual Budget'!C31</f>
        <v>Utility 3</v>
      </c>
      <c r="K26" s="63">
        <f>VLOOKUP(I26,'Annual Budget'!$B$2:$O$49,6,FALSE)</f>
        <v>0</v>
      </c>
      <c r="L26" s="64">
        <f t="shared" si="0"/>
        <v>0</v>
      </c>
    </row>
    <row r="27" spans="2:12" ht="15" x14ac:dyDescent="0.2">
      <c r="B27" s="54"/>
      <c r="C27" s="55">
        <f>IF(B27&gt;0,VLOOKUP(B27,'Annual Budget'!$B$4:$C$47,2,FALSE),)</f>
        <v>0</v>
      </c>
      <c r="D27" s="49"/>
      <c r="E27" s="57"/>
      <c r="I27" s="61">
        <f>'Annual Budget'!B32</f>
        <v>306</v>
      </c>
      <c r="J27" s="62" t="str">
        <f>'Annual Budget'!C32</f>
        <v>Fuel</v>
      </c>
      <c r="K27" s="63">
        <f>VLOOKUP(I27,'Annual Budget'!$B$2:$O$49,6,FALSE)</f>
        <v>0</v>
      </c>
      <c r="L27" s="64">
        <f t="shared" si="0"/>
        <v>0</v>
      </c>
    </row>
    <row r="28" spans="2:12" ht="15" x14ac:dyDescent="0.2">
      <c r="B28" s="54"/>
      <c r="C28" s="55">
        <f>IF(B28&gt;0,VLOOKUP(B28,'Annual Budget'!$B$4:$C$47,2,FALSE),)</f>
        <v>0</v>
      </c>
      <c r="D28" s="49"/>
      <c r="E28" s="57"/>
      <c r="I28" s="61">
        <f>'Annual Budget'!B33</f>
        <v>307</v>
      </c>
      <c r="J28" s="62" t="str">
        <f>'Annual Budget'!C33</f>
        <v>Groceries</v>
      </c>
      <c r="K28" s="63">
        <f>VLOOKUP(I28,'Annual Budget'!$B$2:$O$49,6,FALSE)</f>
        <v>0</v>
      </c>
      <c r="L28" s="64">
        <f t="shared" si="0"/>
        <v>0</v>
      </c>
    </row>
    <row r="29" spans="2:12" ht="15" x14ac:dyDescent="0.2">
      <c r="B29" s="54"/>
      <c r="C29" s="55">
        <f>IF(B29&gt;0,VLOOKUP(B29,'Annual Budget'!$B$4:$C$47,2,FALSE),)</f>
        <v>0</v>
      </c>
      <c r="D29" s="49"/>
      <c r="E29" s="57"/>
      <c r="I29" s="61">
        <f>'Annual Budget'!B34</f>
        <v>308</v>
      </c>
      <c r="J29" s="62" t="str">
        <f>'Annual Budget'!C34</f>
        <v>Restuarantes</v>
      </c>
      <c r="K29" s="63">
        <f>VLOOKUP(I29,'Annual Budget'!$B$2:$O$49,6,FALSE)</f>
        <v>0</v>
      </c>
      <c r="L29" s="64">
        <f t="shared" si="0"/>
        <v>0</v>
      </c>
    </row>
    <row r="30" spans="2:12" ht="15" x14ac:dyDescent="0.2">
      <c r="B30" s="54"/>
      <c r="C30" s="55">
        <f>IF(B30&gt;0,VLOOKUP(B30,'Annual Budget'!$B$4:$C$47,2,FALSE),)</f>
        <v>0</v>
      </c>
      <c r="D30" s="49"/>
      <c r="E30" s="57"/>
      <c r="I30" s="61">
        <f>'Annual Budget'!B35</f>
        <v>309</v>
      </c>
      <c r="J30" s="62" t="str">
        <f>'Annual Budget'!C35</f>
        <v>Gifts</v>
      </c>
      <c r="K30" s="63">
        <f>VLOOKUP(I30,'Annual Budget'!$B$2:$O$49,6,FALSE)</f>
        <v>0</v>
      </c>
      <c r="L30" s="64">
        <f t="shared" si="0"/>
        <v>0</v>
      </c>
    </row>
    <row r="31" spans="2:12" ht="15" x14ac:dyDescent="0.2">
      <c r="B31" s="54"/>
      <c r="C31" s="55">
        <f>IF(B31&gt;0,VLOOKUP(B31,'Annual Budget'!$B$4:$C$47,2,FALSE),)</f>
        <v>0</v>
      </c>
      <c r="D31" s="49"/>
      <c r="E31" s="57"/>
      <c r="I31" s="61">
        <f>'Annual Budget'!B36</f>
        <v>310</v>
      </c>
      <c r="J31" s="62" t="str">
        <f>'Annual Budget'!C36</f>
        <v>Phone 1</v>
      </c>
      <c r="K31" s="63">
        <f>VLOOKUP(I31,'Annual Budget'!$B$2:$O$49,6,FALSE)</f>
        <v>0</v>
      </c>
      <c r="L31" s="64">
        <f t="shared" si="0"/>
        <v>0</v>
      </c>
    </row>
    <row r="32" spans="2:12" ht="15" x14ac:dyDescent="0.2">
      <c r="B32" s="54"/>
      <c r="C32" s="55">
        <f>IF(B32&gt;0,VLOOKUP(B32,'Annual Budget'!$B$4:$C$47,2,FALSE),)</f>
        <v>0</v>
      </c>
      <c r="D32" s="49"/>
      <c r="E32" s="57"/>
      <c r="I32" s="61">
        <f>'Annual Budget'!B37</f>
        <v>311</v>
      </c>
      <c r="J32" s="62" t="str">
        <f>'Annual Budget'!C37</f>
        <v>Phone 2</v>
      </c>
      <c r="K32" s="63">
        <f>VLOOKUP(I32,'Annual Budget'!$B$2:$O$49,6,FALSE)</f>
        <v>0</v>
      </c>
      <c r="L32" s="64">
        <f t="shared" si="0"/>
        <v>0</v>
      </c>
    </row>
    <row r="33" spans="2:12" ht="15" x14ac:dyDescent="0.2">
      <c r="B33" s="54"/>
      <c r="C33" s="55">
        <f>IF(B33&gt;0,VLOOKUP(B33,'Annual Budget'!$B$4:$C$47,2,FALSE),)</f>
        <v>0</v>
      </c>
      <c r="D33" s="49"/>
      <c r="E33" s="57"/>
      <c r="I33" s="61">
        <f>'Annual Budget'!B38</f>
        <v>312</v>
      </c>
      <c r="J33" s="62" t="str">
        <f>'Annual Budget'!C38</f>
        <v>Vehicle maintenance</v>
      </c>
      <c r="K33" s="63">
        <f>VLOOKUP(I33,'Annual Budget'!$B$2:$O$49,6,FALSE)</f>
        <v>0</v>
      </c>
      <c r="L33" s="64">
        <f t="shared" si="0"/>
        <v>0</v>
      </c>
    </row>
    <row r="34" spans="2:12" ht="15" x14ac:dyDescent="0.2">
      <c r="B34" s="54"/>
      <c r="C34" s="55">
        <f>IF(B34&gt;0,VLOOKUP(B34,'Annual Budget'!$B$4:$C$47,2,FALSE),)</f>
        <v>0</v>
      </c>
      <c r="D34" s="49"/>
      <c r="E34" s="57"/>
      <c r="I34" s="61">
        <f>'Annual Budget'!B39</f>
        <v>313</v>
      </c>
      <c r="J34" s="62" t="str">
        <f>'Annual Budget'!C39</f>
        <v>Home repairs</v>
      </c>
      <c r="K34" s="63">
        <f>VLOOKUP(I34,'Annual Budget'!$B$2:$O$49,6,FALSE)</f>
        <v>0</v>
      </c>
      <c r="L34" s="64">
        <f t="shared" si="0"/>
        <v>0</v>
      </c>
    </row>
    <row r="35" spans="2:12" ht="15" x14ac:dyDescent="0.2">
      <c r="B35" s="54"/>
      <c r="C35" s="55">
        <f>IF(B35&gt;0,VLOOKUP(B35,'Annual Budget'!$B$4:$C$47,2,FALSE),)</f>
        <v>0</v>
      </c>
      <c r="D35" s="49"/>
      <c r="E35" s="57"/>
      <c r="I35" s="61">
        <f>'Annual Budget'!B40</f>
        <v>314</v>
      </c>
      <c r="J35" s="62" t="str">
        <f>'Annual Budget'!C40</f>
        <v>Gym membership</v>
      </c>
      <c r="K35" s="63">
        <f>VLOOKUP(I35,'Annual Budget'!$B$2:$O$49,6,FALSE)</f>
        <v>0</v>
      </c>
      <c r="L35" s="64">
        <f t="shared" si="0"/>
        <v>0</v>
      </c>
    </row>
    <row r="36" spans="2:12" ht="15" x14ac:dyDescent="0.2">
      <c r="B36" s="54"/>
      <c r="C36" s="55">
        <f>IF(B36&gt;0,VLOOKUP(B36,'Annual Budget'!$B$4:$C$47,2,FALSE),)</f>
        <v>0</v>
      </c>
      <c r="D36" s="49"/>
      <c r="E36" s="57"/>
      <c r="I36" s="61">
        <f>'Annual Budget'!B41</f>
        <v>315</v>
      </c>
      <c r="J36" s="62" t="str">
        <f>'Annual Budget'!C41</f>
        <v>Entertainment</v>
      </c>
      <c r="K36" s="63">
        <f>VLOOKUP(I36,'Annual Budget'!$B$2:$O$49,6,FALSE)</f>
        <v>0</v>
      </c>
      <c r="L36" s="64">
        <f t="shared" si="0"/>
        <v>0</v>
      </c>
    </row>
    <row r="37" spans="2:12" ht="15" x14ac:dyDescent="0.2">
      <c r="B37" s="54"/>
      <c r="C37" s="55">
        <f>IF(B37&gt;0,VLOOKUP(B37,'Annual Budget'!$B$4:$C$47,2,FALSE),)</f>
        <v>0</v>
      </c>
      <c r="D37" s="49"/>
      <c r="E37" s="57"/>
      <c r="I37" s="61">
        <f>'Annual Budget'!B42</f>
        <v>316</v>
      </c>
      <c r="J37" s="62" t="str">
        <f>'Annual Budget'!C42</f>
        <v>Travel</v>
      </c>
      <c r="K37" s="63">
        <f>VLOOKUP(I37,'Annual Budget'!$B$2:$O$49,6,FALSE)</f>
        <v>0</v>
      </c>
      <c r="L37" s="64">
        <f t="shared" si="0"/>
        <v>0</v>
      </c>
    </row>
    <row r="38" spans="2:12" ht="15" x14ac:dyDescent="0.2">
      <c r="B38" s="54"/>
      <c r="C38" s="55">
        <f>IF(B38&gt;0,VLOOKUP(B38,'Annual Budget'!$B$4:$C$47,2,FALSE),)</f>
        <v>0</v>
      </c>
      <c r="D38" s="49"/>
      <c r="E38" s="57"/>
      <c r="I38" s="61">
        <f>'Annual Budget'!B43</f>
        <v>317</v>
      </c>
      <c r="J38" s="62" t="str">
        <f>'Annual Budget'!C43</f>
        <v>Other expense 1</v>
      </c>
      <c r="K38" s="63">
        <f>VLOOKUP(I38,'Annual Budget'!$B$2:$O$49,6,FALSE)</f>
        <v>0</v>
      </c>
      <c r="L38" s="64">
        <f t="shared" si="0"/>
        <v>0</v>
      </c>
    </row>
    <row r="39" spans="2:12" ht="15" x14ac:dyDescent="0.2">
      <c r="B39" s="54"/>
      <c r="C39" s="55">
        <f>IF(B39&gt;0,VLOOKUP(B39,'Annual Budget'!$B$4:$C$47,2,FALSE),)</f>
        <v>0</v>
      </c>
      <c r="D39" s="49"/>
      <c r="E39" s="57"/>
      <c r="I39" s="61">
        <f>'Annual Budget'!B44</f>
        <v>318</v>
      </c>
      <c r="J39" s="62" t="str">
        <f>'Annual Budget'!C44</f>
        <v>Other expense 2</v>
      </c>
      <c r="K39" s="63">
        <f>VLOOKUP(I39,'Annual Budget'!$B$2:$O$49,6,FALSE)</f>
        <v>0</v>
      </c>
      <c r="L39" s="64">
        <f t="shared" si="0"/>
        <v>0</v>
      </c>
    </row>
    <row r="40" spans="2:12" ht="15" x14ac:dyDescent="0.2">
      <c r="B40" s="54"/>
      <c r="C40" s="55">
        <f>IF(B40&gt;0,VLOOKUP(B40,'Annual Budget'!$B$4:$C$47,2,FALSE),)</f>
        <v>0</v>
      </c>
      <c r="D40" s="49"/>
      <c r="E40" s="57"/>
      <c r="I40" s="61">
        <f>'Annual Budget'!B45</f>
        <v>319</v>
      </c>
      <c r="J40" s="62" t="str">
        <f>'Annual Budget'!C45</f>
        <v>Other expense 3</v>
      </c>
      <c r="K40" s="63">
        <f>VLOOKUP(I40,'Annual Budget'!$B$2:$O$49,6,FALSE)</f>
        <v>0</v>
      </c>
      <c r="L40" s="64">
        <f t="shared" si="0"/>
        <v>0</v>
      </c>
    </row>
    <row r="41" spans="2:12" ht="15" x14ac:dyDescent="0.2">
      <c r="B41" s="54"/>
      <c r="C41" s="55">
        <f>IF(B41&gt;0,VLOOKUP(B41,'Annual Budget'!$B$4:$C$47,2,FALSE),)</f>
        <v>0</v>
      </c>
      <c r="D41" s="49"/>
      <c r="E41" s="57"/>
      <c r="I41" s="61">
        <f>'Annual Budget'!B46</f>
        <v>320</v>
      </c>
      <c r="J41" s="62" t="str">
        <f>'Annual Budget'!C46</f>
        <v>Other expense 4</v>
      </c>
      <c r="K41" s="63">
        <f>VLOOKUP(I41,'Annual Budget'!$B$2:$O$49,6,FALSE)</f>
        <v>0</v>
      </c>
      <c r="L41" s="64">
        <f t="shared" si="0"/>
        <v>0</v>
      </c>
    </row>
    <row r="42" spans="2:12" ht="15" x14ac:dyDescent="0.2">
      <c r="B42" s="54"/>
      <c r="C42" s="55">
        <f>IF(B42&gt;0,VLOOKUP(B42,'Annual Budget'!$B$4:$C$47,2,FALSE),)</f>
        <v>0</v>
      </c>
      <c r="D42" s="49"/>
      <c r="E42" s="57"/>
      <c r="I42" s="61">
        <f>'Annual Budget'!B47</f>
        <v>321</v>
      </c>
      <c r="J42" s="62" t="str">
        <f>'Annual Budget'!C47</f>
        <v>Other expense 5</v>
      </c>
      <c r="K42" s="63">
        <f>VLOOKUP(I42,'Annual Budget'!$B$2:$O$49,6,FALSE)</f>
        <v>0</v>
      </c>
      <c r="L42" s="64">
        <f t="shared" si="0"/>
        <v>0</v>
      </c>
    </row>
    <row r="43" spans="2:12" ht="15" x14ac:dyDescent="0.2">
      <c r="B43" s="54"/>
      <c r="C43" s="55">
        <f>IF(B43&gt;0,VLOOKUP(B43,'Annual Budget'!$B$4:$C$47,2,FALSE),)</f>
        <v>0</v>
      </c>
      <c r="D43" s="49"/>
      <c r="E43" s="57"/>
      <c r="I43" s="105" t="s">
        <v>52</v>
      </c>
      <c r="J43" s="106"/>
      <c r="K43" s="5">
        <f>SUM(K22:K42)</f>
        <v>0</v>
      </c>
      <c r="L43" s="69">
        <f>SUM(L22:L42)</f>
        <v>0</v>
      </c>
    </row>
    <row r="44" spans="2:12" ht="15.75" thickBot="1" x14ac:dyDescent="0.25">
      <c r="B44" s="54"/>
      <c r="C44" s="55">
        <f>IF(B44&gt;0,VLOOKUP(B44,'Annual Budget'!$B$4:$C$47,2,FALSE),)</f>
        <v>0</v>
      </c>
      <c r="D44" s="49"/>
      <c r="E44" s="57"/>
      <c r="I44" s="107" t="s">
        <v>51</v>
      </c>
      <c r="J44" s="108"/>
      <c r="K44" s="6">
        <f>K21+K43</f>
        <v>0</v>
      </c>
      <c r="L44" s="70">
        <f>L21+L43</f>
        <v>0</v>
      </c>
    </row>
    <row r="45" spans="2:12" ht="15.75" thickTop="1" x14ac:dyDescent="0.2">
      <c r="B45" s="54"/>
      <c r="C45" s="55">
        <f>IF(B45&gt;0,VLOOKUP(B45,'Annual Budget'!$B$4:$C$47,2,FALSE),)</f>
        <v>0</v>
      </c>
      <c r="D45" s="49"/>
      <c r="E45" s="57"/>
    </row>
    <row r="46" spans="2:12" ht="15" x14ac:dyDescent="0.2">
      <c r="B46" s="54"/>
      <c r="C46" s="55">
        <f>IF(B46&gt;0,VLOOKUP(B46,'Annual Budget'!$B$4:$C$47,2,FALSE),)</f>
        <v>0</v>
      </c>
      <c r="D46" s="49"/>
      <c r="E46" s="57"/>
    </row>
    <row r="47" spans="2:12" x14ac:dyDescent="0.2">
      <c r="B47" s="54"/>
      <c r="C47" s="55">
        <f>IF(B47&gt;0,VLOOKUP(B47,'Annual Budget'!$B$4:$C$47,2,FALSE),)</f>
        <v>0</v>
      </c>
      <c r="D47" s="49"/>
      <c r="E47" s="57"/>
    </row>
    <row r="48" spans="2:12" x14ac:dyDescent="0.2">
      <c r="B48" s="54"/>
      <c r="C48" s="55">
        <f>IF(B48&gt;0,VLOOKUP(B48,'Annual Budget'!$B$4:$C$47,2,FALSE),)</f>
        <v>0</v>
      </c>
      <c r="D48" s="49"/>
      <c r="E48" s="57"/>
    </row>
    <row r="49" spans="2:5" x14ac:dyDescent="0.2">
      <c r="B49" s="54"/>
      <c r="C49" s="55">
        <f>IF(B49&gt;0,VLOOKUP(B49,'Annual Budget'!$B$4:$C$47,2,FALSE),)</f>
        <v>0</v>
      </c>
      <c r="D49" s="49"/>
      <c r="E49" s="57"/>
    </row>
    <row r="50" spans="2:5" x14ac:dyDescent="0.2">
      <c r="B50" s="54"/>
      <c r="C50" s="55">
        <f>IF(B50&gt;0,VLOOKUP(B50,'Annual Budget'!$B$4:$C$47,2,FALSE),)</f>
        <v>0</v>
      </c>
      <c r="D50" s="49"/>
      <c r="E50" s="57"/>
    </row>
    <row r="51" spans="2:5" x14ac:dyDescent="0.2">
      <c r="B51" s="54"/>
      <c r="C51" s="55">
        <f>IF(B51&gt;0,VLOOKUP(B51,'Annual Budget'!$B$4:$C$47,2,FALSE),)</f>
        <v>0</v>
      </c>
      <c r="D51" s="49"/>
      <c r="E51" s="57"/>
    </row>
    <row r="52" spans="2:5" x14ac:dyDescent="0.2">
      <c r="B52" s="54"/>
      <c r="C52" s="55">
        <f>IF(B52&gt;0,VLOOKUP(B52,'Annual Budget'!$B$4:$C$47,2,FALSE),)</f>
        <v>0</v>
      </c>
      <c r="D52" s="49"/>
      <c r="E52" s="57"/>
    </row>
    <row r="53" spans="2:5" x14ac:dyDescent="0.2">
      <c r="B53" s="54"/>
      <c r="C53" s="55">
        <f>IF(B53&gt;0,VLOOKUP(B53,'Annual Budget'!$B$4:$C$47,2,FALSE),)</f>
        <v>0</v>
      </c>
      <c r="D53" s="49"/>
      <c r="E53" s="57"/>
    </row>
    <row r="54" spans="2:5" x14ac:dyDescent="0.2">
      <c r="B54" s="54"/>
      <c r="C54" s="55">
        <f>IF(B54&gt;0,VLOOKUP(B54,'Annual Budget'!$B$4:$C$47,2,FALSE),)</f>
        <v>0</v>
      </c>
      <c r="D54" s="49"/>
      <c r="E54" s="57"/>
    </row>
    <row r="55" spans="2:5" x14ac:dyDescent="0.2">
      <c r="B55" s="54"/>
      <c r="C55" s="55">
        <f>IF(B55&gt;0,VLOOKUP(B55,'Annual Budget'!$B$4:$C$47,2,FALSE),)</f>
        <v>0</v>
      </c>
      <c r="D55" s="49"/>
      <c r="E55" s="57"/>
    </row>
    <row r="56" spans="2:5" x14ac:dyDescent="0.2">
      <c r="B56" s="54"/>
      <c r="C56" s="55">
        <f>IF(B56&gt;0,VLOOKUP(B56,'Annual Budget'!$B$4:$C$47,2,FALSE),)</f>
        <v>0</v>
      </c>
      <c r="D56" s="49"/>
      <c r="E56" s="57"/>
    </row>
    <row r="57" spans="2:5" x14ac:dyDescent="0.2">
      <c r="B57" s="54"/>
      <c r="C57" s="55">
        <f>IF(B57&gt;0,VLOOKUP(B57,'Annual Budget'!$B$4:$C$47,2,FALSE),)</f>
        <v>0</v>
      </c>
      <c r="D57" s="49"/>
      <c r="E57" s="57"/>
    </row>
    <row r="58" spans="2:5" x14ac:dyDescent="0.2">
      <c r="B58" s="54"/>
      <c r="C58" s="55">
        <f>IF(B58&gt;0,VLOOKUP(B58,'Annual Budget'!$B$4:$C$47,2,FALSE),)</f>
        <v>0</v>
      </c>
      <c r="D58" s="49"/>
      <c r="E58" s="57"/>
    </row>
    <row r="59" spans="2:5" x14ac:dyDescent="0.2">
      <c r="B59" s="54"/>
      <c r="C59" s="55">
        <f>IF(B59&gt;0,VLOOKUP(B59,'Annual Budget'!$B$4:$C$47,2,FALSE),)</f>
        <v>0</v>
      </c>
      <c r="D59" s="49"/>
      <c r="E59" s="57"/>
    </row>
    <row r="60" spans="2:5" x14ac:dyDescent="0.2">
      <c r="B60" s="54"/>
      <c r="C60" s="55">
        <f>IF(B60&gt;0,VLOOKUP(B60,'Annual Budget'!$B$4:$C$47,2,FALSE),)</f>
        <v>0</v>
      </c>
      <c r="D60" s="49"/>
      <c r="E60" s="57"/>
    </row>
    <row r="61" spans="2:5" x14ac:dyDescent="0.2">
      <c r="B61" s="54"/>
      <c r="C61" s="55">
        <f>IF(B61&gt;0,VLOOKUP(B61,'Annual Budget'!$B$4:$C$47,2,FALSE),)</f>
        <v>0</v>
      </c>
      <c r="D61" s="49"/>
      <c r="E61" s="57"/>
    </row>
    <row r="62" spans="2:5" x14ac:dyDescent="0.2">
      <c r="B62" s="54"/>
      <c r="C62" s="55">
        <f>IF(B62&gt;0,VLOOKUP(B62,'Annual Budget'!$B$4:$C$47,2,FALSE),)</f>
        <v>0</v>
      </c>
      <c r="D62" s="49"/>
      <c r="E62" s="57"/>
    </row>
    <row r="63" spans="2:5" x14ac:dyDescent="0.2">
      <c r="B63" s="54"/>
      <c r="C63" s="55">
        <f>IF(B63&gt;0,VLOOKUP(B63,'Annual Budget'!$B$4:$C$47,2,FALSE),)</f>
        <v>0</v>
      </c>
      <c r="D63" s="49"/>
      <c r="E63" s="57"/>
    </row>
    <row r="64" spans="2:5" x14ac:dyDescent="0.2">
      <c r="B64" s="58"/>
      <c r="C64" s="59"/>
      <c r="D64" s="59"/>
      <c r="E64" s="60"/>
    </row>
  </sheetData>
  <sheetProtection sheet="1" objects="1" scenarios="1" formatCells="0" formatColumns="0"/>
  <mergeCells count="8">
    <mergeCell ref="I43:J43"/>
    <mergeCell ref="I44:J44"/>
    <mergeCell ref="B2:E2"/>
    <mergeCell ref="I2:L2"/>
    <mergeCell ref="B3:E3"/>
    <mergeCell ref="I3:L3"/>
    <mergeCell ref="I12:J12"/>
    <mergeCell ref="I21:J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6E44F-60F2-3A4E-830B-AA2996DD205D}">
  <dimension ref="A1:L64"/>
  <sheetViews>
    <sheetView workbookViewId="0">
      <selection activeCell="K22" sqref="K22:K42"/>
    </sheetView>
  </sheetViews>
  <sheetFormatPr baseColWidth="10" defaultColWidth="10.83203125" defaultRowHeight="16" x14ac:dyDescent="0.2"/>
  <cols>
    <col min="1" max="1" width="7.5" style="1" customWidth="1"/>
    <col min="2" max="2" width="9" style="2" customWidth="1"/>
    <col min="3" max="3" width="34.6640625" style="1" customWidth="1"/>
    <col min="4" max="4" width="14.33203125" style="1" customWidth="1"/>
    <col min="5" max="5" width="11.1640625" style="3" bestFit="1" customWidth="1"/>
    <col min="6" max="8" width="10.83203125" style="1"/>
    <col min="9" max="9" width="9" style="1" customWidth="1"/>
    <col min="10" max="10" width="30.5" style="1" customWidth="1"/>
    <col min="11" max="16384" width="10.83203125" style="1"/>
  </cols>
  <sheetData>
    <row r="1" spans="1:12" x14ac:dyDescent="0.2">
      <c r="A1" s="85" t="s">
        <v>92</v>
      </c>
      <c r="B1" s="1"/>
      <c r="E1" s="1"/>
    </row>
    <row r="2" spans="1:12" ht="15" x14ac:dyDescent="0.2">
      <c r="B2" s="109" t="s">
        <v>56</v>
      </c>
      <c r="C2" s="109"/>
      <c r="D2" s="109"/>
      <c r="E2" s="109"/>
      <c r="I2" s="109" t="s">
        <v>55</v>
      </c>
      <c r="J2" s="109"/>
      <c r="K2" s="109"/>
      <c r="L2" s="109"/>
    </row>
    <row r="3" spans="1:12" ht="15.75" thickBot="1" x14ac:dyDescent="0.25">
      <c r="B3" s="110" t="s">
        <v>67</v>
      </c>
      <c r="C3" s="110"/>
      <c r="D3" s="110"/>
      <c r="E3" s="110"/>
      <c r="I3" s="110" t="s">
        <v>67</v>
      </c>
      <c r="J3" s="110"/>
      <c r="K3" s="110"/>
      <c r="L3" s="110"/>
    </row>
    <row r="4" spans="1:12" ht="32" customHeight="1" thickTop="1" x14ac:dyDescent="0.2">
      <c r="B4" s="51" t="s">
        <v>54</v>
      </c>
      <c r="C4" s="52" t="s">
        <v>57</v>
      </c>
      <c r="D4" s="52" t="s">
        <v>58</v>
      </c>
      <c r="E4" s="53" t="s">
        <v>59</v>
      </c>
      <c r="I4" s="51" t="s">
        <v>54</v>
      </c>
      <c r="J4" s="52" t="s">
        <v>57</v>
      </c>
      <c r="K4" s="52" t="s">
        <v>61</v>
      </c>
      <c r="L4" s="53" t="s">
        <v>62</v>
      </c>
    </row>
    <row r="5" spans="1:12" ht="15" x14ac:dyDescent="0.2">
      <c r="B5" s="54"/>
      <c r="C5" s="55">
        <f>IF(B5&gt;0,VLOOKUP(B5,'Annual Budget'!$B$4:$C$47,2,FALSE),)</f>
        <v>0</v>
      </c>
      <c r="D5" s="56"/>
      <c r="E5" s="57"/>
      <c r="I5" s="61">
        <f>'Annual Budget'!B4</f>
        <v>101</v>
      </c>
      <c r="J5" s="62" t="str">
        <f>'Annual Budget'!C4</f>
        <v>Income Source 1</v>
      </c>
      <c r="K5" s="63">
        <f>VLOOKUP(I5,'Annual Budget'!$B$2:$O$49,7,FALSE)</f>
        <v>0</v>
      </c>
      <c r="L5" s="64">
        <f>SUMIF($B$5:$B$63,I5,$E$5:$E$63)</f>
        <v>0</v>
      </c>
    </row>
    <row r="6" spans="1:12" ht="15" x14ac:dyDescent="0.2">
      <c r="B6" s="54"/>
      <c r="C6" s="55">
        <f>IF(B6&gt;0,VLOOKUP(B6,'Annual Budget'!$B$4:$C$47,2,FALSE),)</f>
        <v>0</v>
      </c>
      <c r="D6" s="56"/>
      <c r="E6" s="57"/>
      <c r="I6" s="61">
        <f>'Annual Budget'!B5</f>
        <v>102</v>
      </c>
      <c r="J6" s="62" t="str">
        <f>'Annual Budget'!C5</f>
        <v>Income Source 2</v>
      </c>
      <c r="K6" s="63">
        <f>VLOOKUP(I6,'Annual Budget'!$B$2:$O$49,7,FALSE)</f>
        <v>0</v>
      </c>
      <c r="L6" s="64">
        <f t="shared" ref="L6:L42" si="0">SUMIF($B$5:$B$63,I6,$E$5:$E$63)</f>
        <v>0</v>
      </c>
    </row>
    <row r="7" spans="1:12" ht="15" x14ac:dyDescent="0.2">
      <c r="B7" s="54"/>
      <c r="C7" s="55">
        <f>IF(B7&gt;0,VLOOKUP(B7,'Annual Budget'!$B$4:$C$47,2,FALSE),)</f>
        <v>0</v>
      </c>
      <c r="D7" s="56"/>
      <c r="E7" s="57"/>
      <c r="I7" s="61">
        <f>'Annual Budget'!B6</f>
        <v>103</v>
      </c>
      <c r="J7" s="62" t="str">
        <f>'Annual Budget'!C6</f>
        <v>Interest</v>
      </c>
      <c r="K7" s="63">
        <f>VLOOKUP(I7,'Annual Budget'!$B$2:$O$49,7,FALSE)</f>
        <v>0</v>
      </c>
      <c r="L7" s="64">
        <f t="shared" si="0"/>
        <v>0</v>
      </c>
    </row>
    <row r="8" spans="1:12" ht="15" x14ac:dyDescent="0.2">
      <c r="B8" s="54"/>
      <c r="C8" s="55">
        <f>IF(B8&gt;0,VLOOKUP(B8,'Annual Budget'!$B$4:$C$47,2,FALSE),)</f>
        <v>0</v>
      </c>
      <c r="D8" s="56"/>
      <c r="E8" s="57"/>
      <c r="I8" s="61">
        <f>'Annual Budget'!B7</f>
        <v>104</v>
      </c>
      <c r="J8" s="62" t="str">
        <f>'Annual Budget'!C7</f>
        <v>Gifts</v>
      </c>
      <c r="K8" s="63">
        <f>VLOOKUP(I8,'Annual Budget'!$B$2:$O$49,7,FALSE)</f>
        <v>0</v>
      </c>
      <c r="L8" s="64">
        <f t="shared" si="0"/>
        <v>0</v>
      </c>
    </row>
    <row r="9" spans="1:12" ht="15" x14ac:dyDescent="0.2">
      <c r="B9" s="54"/>
      <c r="C9" s="55">
        <f>IF(B9&gt;0,VLOOKUP(B9,'Annual Budget'!$B$4:$C$47,2,FALSE),)</f>
        <v>0</v>
      </c>
      <c r="D9" s="49"/>
      <c r="E9" s="57"/>
      <c r="I9" s="61">
        <f>'Annual Budget'!B8</f>
        <v>105</v>
      </c>
      <c r="J9" s="62" t="str">
        <f>'Annual Budget'!C8</f>
        <v>Other 2</v>
      </c>
      <c r="K9" s="63">
        <f>VLOOKUP(I9,'Annual Budget'!$B$2:$O$49,7,FALSE)</f>
        <v>0</v>
      </c>
      <c r="L9" s="64">
        <f t="shared" si="0"/>
        <v>0</v>
      </c>
    </row>
    <row r="10" spans="1:12" ht="15" x14ac:dyDescent="0.2">
      <c r="B10" s="54"/>
      <c r="C10" s="55">
        <f>IF(B10&gt;0,VLOOKUP(B10,'Annual Budget'!$B$4:$C$47,2,FALSE),)</f>
        <v>0</v>
      </c>
      <c r="D10" s="49"/>
      <c r="E10" s="57"/>
      <c r="I10" s="61">
        <f>'Annual Budget'!B9</f>
        <v>106</v>
      </c>
      <c r="J10" s="62" t="str">
        <f>'Annual Budget'!C9</f>
        <v>Other 3</v>
      </c>
      <c r="K10" s="63">
        <f>VLOOKUP(I10,'Annual Budget'!$B$2:$O$49,7,FALSE)</f>
        <v>0</v>
      </c>
      <c r="L10" s="64">
        <f t="shared" si="0"/>
        <v>0</v>
      </c>
    </row>
    <row r="11" spans="1:12" ht="15" x14ac:dyDescent="0.2">
      <c r="B11" s="54"/>
      <c r="C11" s="55">
        <f>IF(B11&gt;0,VLOOKUP(B11,'Annual Budget'!$B$4:$C$47,2,FALSE),)</f>
        <v>0</v>
      </c>
      <c r="D11" s="49"/>
      <c r="E11" s="57"/>
      <c r="I11" s="61">
        <f>'Annual Budget'!B11</f>
        <v>107</v>
      </c>
      <c r="J11" s="62" t="str">
        <f>'Annual Budget'!C11</f>
        <v>Tax Estimate</v>
      </c>
      <c r="K11" s="63">
        <f>VLOOKUP(I11,'Annual Budget'!$B$2:$O$49,7,FALSE)</f>
        <v>0</v>
      </c>
      <c r="L11" s="65">
        <f t="shared" si="0"/>
        <v>0</v>
      </c>
    </row>
    <row r="12" spans="1:12" ht="15" x14ac:dyDescent="0.2">
      <c r="B12" s="54"/>
      <c r="C12" s="55">
        <f>IF(B12&gt;0,VLOOKUP(B12,'Annual Budget'!$B$4:$C$47,2,FALSE),)</f>
        <v>0</v>
      </c>
      <c r="D12" s="49"/>
      <c r="E12" s="57"/>
      <c r="I12" s="105" t="s">
        <v>63</v>
      </c>
      <c r="J12" s="106"/>
      <c r="K12" s="4">
        <f>SUM(K5:K11)</f>
        <v>0</v>
      </c>
      <c r="L12" s="66">
        <f>SUM(L5:L11)</f>
        <v>0</v>
      </c>
    </row>
    <row r="13" spans="1:12" ht="15" x14ac:dyDescent="0.2">
      <c r="B13" s="54"/>
      <c r="C13" s="55">
        <f>IF(B13&gt;0,VLOOKUP(B13,'Annual Budget'!$B$4:$C$47,2,FALSE),)</f>
        <v>0</v>
      </c>
      <c r="D13" s="49"/>
      <c r="E13" s="57"/>
      <c r="I13" s="61">
        <f>'Annual Budget'!B15</f>
        <v>201</v>
      </c>
      <c r="J13" s="67" t="str">
        <f>'Annual Budget'!C15</f>
        <v>Emergency Fund</v>
      </c>
      <c r="K13" s="63">
        <f>VLOOKUP(I13,'Annual Budget'!$B$2:$O$49,7,FALSE)</f>
        <v>0</v>
      </c>
      <c r="L13" s="64">
        <f t="shared" si="0"/>
        <v>0</v>
      </c>
    </row>
    <row r="14" spans="1:12" ht="15" x14ac:dyDescent="0.2">
      <c r="B14" s="54"/>
      <c r="C14" s="55">
        <f>IF(B14&gt;0,VLOOKUP(B14,'Annual Budget'!$B$4:$C$47,2,FALSE),)</f>
        <v>0</v>
      </c>
      <c r="D14" s="49"/>
      <c r="E14" s="57"/>
      <c r="I14" s="61">
        <f>'Annual Budget'!B16</f>
        <v>202</v>
      </c>
      <c r="J14" s="67" t="str">
        <f>'Annual Budget'!C16</f>
        <v>RRSP 1</v>
      </c>
      <c r="K14" s="63">
        <f>VLOOKUP(I14,'Annual Budget'!$B$2:$O$49,7,FALSE)</f>
        <v>0</v>
      </c>
      <c r="L14" s="64">
        <f t="shared" si="0"/>
        <v>0</v>
      </c>
    </row>
    <row r="15" spans="1:12" ht="15" x14ac:dyDescent="0.2">
      <c r="B15" s="54"/>
      <c r="C15" s="55">
        <f>IF(B15&gt;0,VLOOKUP(B15,'Annual Budget'!$B$4:$C$47,2,FALSE),)</f>
        <v>0</v>
      </c>
      <c r="D15" s="49"/>
      <c r="E15" s="57"/>
      <c r="I15" s="61">
        <f>'Annual Budget'!B17</f>
        <v>203</v>
      </c>
      <c r="J15" s="67" t="str">
        <f>'Annual Budget'!C17</f>
        <v>RRSP 2</v>
      </c>
      <c r="K15" s="63">
        <f>VLOOKUP(I15,'Annual Budget'!$B$2:$O$49,7,FALSE)</f>
        <v>0</v>
      </c>
      <c r="L15" s="64">
        <f t="shared" si="0"/>
        <v>0</v>
      </c>
    </row>
    <row r="16" spans="1:12" ht="15" x14ac:dyDescent="0.2">
      <c r="B16" s="54"/>
      <c r="C16" s="55">
        <f>IF(B16&gt;0,VLOOKUP(B16,'Annual Budget'!$B$4:$C$47,2,FALSE),)</f>
        <v>0</v>
      </c>
      <c r="D16" s="49"/>
      <c r="E16" s="57"/>
      <c r="I16" s="61">
        <f>'Annual Budget'!B18</f>
        <v>204</v>
      </c>
      <c r="J16" s="67" t="str">
        <f>'Annual Budget'!C18</f>
        <v>TFSA 1</v>
      </c>
      <c r="K16" s="63">
        <f>VLOOKUP(I16,'Annual Budget'!$B$2:$O$49,7,FALSE)</f>
        <v>0</v>
      </c>
      <c r="L16" s="64">
        <f t="shared" si="0"/>
        <v>0</v>
      </c>
    </row>
    <row r="17" spans="2:12" ht="15" x14ac:dyDescent="0.2">
      <c r="B17" s="54"/>
      <c r="C17" s="55">
        <f>IF(B17&gt;0,VLOOKUP(B17,'Annual Budget'!$B$4:$C$47,2,FALSE),)</f>
        <v>0</v>
      </c>
      <c r="D17" s="49"/>
      <c r="E17" s="57"/>
      <c r="I17" s="61">
        <f>'Annual Budget'!B19</f>
        <v>205</v>
      </c>
      <c r="J17" s="67" t="str">
        <f>'Annual Budget'!C19</f>
        <v>TFSA 2</v>
      </c>
      <c r="K17" s="63">
        <f>VLOOKUP(I17,'Annual Budget'!$B$2:$O$49,7,FALSE)</f>
        <v>0</v>
      </c>
      <c r="L17" s="64">
        <f t="shared" si="0"/>
        <v>0</v>
      </c>
    </row>
    <row r="18" spans="2:12" ht="15" x14ac:dyDescent="0.2">
      <c r="B18" s="54"/>
      <c r="C18" s="55">
        <f>IF(B18&gt;0,VLOOKUP(B18,'Annual Budget'!$B$4:$C$47,2,FALSE),)</f>
        <v>0</v>
      </c>
      <c r="D18" s="49"/>
      <c r="E18" s="57"/>
      <c r="I18" s="61">
        <f>'Annual Budget'!B20</f>
        <v>206</v>
      </c>
      <c r="J18" s="67" t="str">
        <f>'Annual Budget'!C20</f>
        <v>Saving 1</v>
      </c>
      <c r="K18" s="63">
        <f>VLOOKUP(I18,'Annual Budget'!$B$2:$O$49,7,FALSE)</f>
        <v>0</v>
      </c>
      <c r="L18" s="64">
        <f t="shared" si="0"/>
        <v>0</v>
      </c>
    </row>
    <row r="19" spans="2:12" ht="15" x14ac:dyDescent="0.2">
      <c r="B19" s="54"/>
      <c r="C19" s="55">
        <f>IF(B19&gt;0,VLOOKUP(B19,'Annual Budget'!$B$4:$C$47,2,FALSE),)</f>
        <v>0</v>
      </c>
      <c r="D19" s="49"/>
      <c r="E19" s="57"/>
      <c r="I19" s="61">
        <f>'Annual Budget'!B21</f>
        <v>207</v>
      </c>
      <c r="J19" s="67" t="str">
        <f>'Annual Budget'!C21</f>
        <v>Saving 2</v>
      </c>
      <c r="K19" s="63">
        <f>VLOOKUP(I19,'Annual Budget'!$B$2:$O$49,7,FALSE)</f>
        <v>0</v>
      </c>
      <c r="L19" s="64">
        <f t="shared" si="0"/>
        <v>0</v>
      </c>
    </row>
    <row r="20" spans="2:12" ht="15" x14ac:dyDescent="0.2">
      <c r="B20" s="54"/>
      <c r="C20" s="55">
        <f>IF(B20&gt;0,VLOOKUP(B20,'Annual Budget'!$B$4:$C$47,2,FALSE),)</f>
        <v>0</v>
      </c>
      <c r="D20" s="49"/>
      <c r="E20" s="57"/>
      <c r="I20" s="61">
        <f>'Annual Budget'!B22</f>
        <v>208</v>
      </c>
      <c r="J20" s="67" t="str">
        <f>'Annual Budget'!C22</f>
        <v>Saving 3</v>
      </c>
      <c r="K20" s="63">
        <f>VLOOKUP(I20,'Annual Budget'!$B$2:$O$49,7,FALSE)</f>
        <v>0</v>
      </c>
      <c r="L20" s="64">
        <f t="shared" si="0"/>
        <v>0</v>
      </c>
    </row>
    <row r="21" spans="2:12" ht="15" x14ac:dyDescent="0.2">
      <c r="B21" s="54"/>
      <c r="C21" s="55">
        <f>IF(B21&gt;0,VLOOKUP(B21,'Annual Budget'!$B$4:$C$47,2,FALSE),)</f>
        <v>0</v>
      </c>
      <c r="D21" s="49"/>
      <c r="E21" s="57"/>
      <c r="I21" s="105" t="s">
        <v>64</v>
      </c>
      <c r="J21" s="106"/>
      <c r="K21" s="4">
        <f>SUM(K12:K20)</f>
        <v>0</v>
      </c>
      <c r="L21" s="68">
        <f>SUM(L12:L20)</f>
        <v>0</v>
      </c>
    </row>
    <row r="22" spans="2:12" ht="15" x14ac:dyDescent="0.2">
      <c r="B22" s="54"/>
      <c r="C22" s="55">
        <f>IF(B22&gt;0,VLOOKUP(B22,'Annual Budget'!$B$4:$C$47,2,FALSE),)</f>
        <v>0</v>
      </c>
      <c r="D22" s="49"/>
      <c r="E22" s="57"/>
      <c r="I22" s="61">
        <f>'Annual Budget'!B27</f>
        <v>301</v>
      </c>
      <c r="J22" s="62" t="str">
        <f>'Annual Budget'!C27</f>
        <v>Rent</v>
      </c>
      <c r="K22" s="63">
        <f>VLOOKUP(I22,'Annual Budget'!$B$2:$O$49,7,FALSE)</f>
        <v>0</v>
      </c>
      <c r="L22" s="64">
        <f t="shared" si="0"/>
        <v>0</v>
      </c>
    </row>
    <row r="23" spans="2:12" ht="15" x14ac:dyDescent="0.2">
      <c r="B23" s="54"/>
      <c r="C23" s="55">
        <f>IF(B23&gt;0,VLOOKUP(B23,'Annual Budget'!$B$4:$C$47,2,FALSE),)</f>
        <v>0</v>
      </c>
      <c r="D23" s="49"/>
      <c r="E23" s="57"/>
      <c r="I23" s="61">
        <f>'Annual Budget'!B28</f>
        <v>302</v>
      </c>
      <c r="J23" s="62" t="str">
        <f>'Annual Budget'!C28</f>
        <v>Mortgage</v>
      </c>
      <c r="K23" s="63">
        <f>VLOOKUP(I23,'Annual Budget'!$B$2:$O$49,7,FALSE)</f>
        <v>0</v>
      </c>
      <c r="L23" s="64">
        <f>SUMIF($B$5:$B$63,I23,$E$5:$E$63)</f>
        <v>0</v>
      </c>
    </row>
    <row r="24" spans="2:12" ht="15" x14ac:dyDescent="0.2">
      <c r="B24" s="54"/>
      <c r="C24" s="55">
        <f>IF(B24&gt;0,VLOOKUP(B24,'Annual Budget'!$B$4:$C$47,2,FALSE),)</f>
        <v>0</v>
      </c>
      <c r="D24" s="49"/>
      <c r="E24" s="57"/>
      <c r="I24" s="61">
        <f>'Annual Budget'!B29</f>
        <v>303</v>
      </c>
      <c r="J24" s="62" t="str">
        <f>'Annual Budget'!C29</f>
        <v>Utility 1</v>
      </c>
      <c r="K24" s="63">
        <f>VLOOKUP(I24,'Annual Budget'!$B$2:$O$49,7,FALSE)</f>
        <v>0</v>
      </c>
      <c r="L24" s="64">
        <f t="shared" si="0"/>
        <v>0</v>
      </c>
    </row>
    <row r="25" spans="2:12" ht="15" x14ac:dyDescent="0.2">
      <c r="B25" s="54"/>
      <c r="C25" s="55">
        <f>IF(B25&gt;0,VLOOKUP(B25,'Annual Budget'!$B$4:$C$47,2,FALSE),)</f>
        <v>0</v>
      </c>
      <c r="D25" s="49"/>
      <c r="E25" s="57"/>
      <c r="I25" s="61">
        <f>'Annual Budget'!B30</f>
        <v>304</v>
      </c>
      <c r="J25" s="62" t="str">
        <f>'Annual Budget'!C30</f>
        <v>Utility 2</v>
      </c>
      <c r="K25" s="63">
        <f>VLOOKUP(I25,'Annual Budget'!$B$2:$O$49,7,FALSE)</f>
        <v>0</v>
      </c>
      <c r="L25" s="64">
        <f t="shared" si="0"/>
        <v>0</v>
      </c>
    </row>
    <row r="26" spans="2:12" ht="15" x14ac:dyDescent="0.2">
      <c r="B26" s="54"/>
      <c r="C26" s="55">
        <f>IF(B26&gt;0,VLOOKUP(B26,'Annual Budget'!$B$4:$C$47,2,FALSE),)</f>
        <v>0</v>
      </c>
      <c r="D26" s="49"/>
      <c r="E26" s="57"/>
      <c r="I26" s="61">
        <f>'Annual Budget'!B31</f>
        <v>305</v>
      </c>
      <c r="J26" s="62" t="str">
        <f>'Annual Budget'!C31</f>
        <v>Utility 3</v>
      </c>
      <c r="K26" s="63">
        <f>VLOOKUP(I26,'Annual Budget'!$B$2:$O$49,7,FALSE)</f>
        <v>0</v>
      </c>
      <c r="L26" s="64">
        <f t="shared" si="0"/>
        <v>0</v>
      </c>
    </row>
    <row r="27" spans="2:12" ht="15" x14ac:dyDescent="0.2">
      <c r="B27" s="54"/>
      <c r="C27" s="55">
        <f>IF(B27&gt;0,VLOOKUP(B27,'Annual Budget'!$B$4:$C$47,2,FALSE),)</f>
        <v>0</v>
      </c>
      <c r="D27" s="49"/>
      <c r="E27" s="57"/>
      <c r="I27" s="61">
        <f>'Annual Budget'!B32</f>
        <v>306</v>
      </c>
      <c r="J27" s="62" t="str">
        <f>'Annual Budget'!C32</f>
        <v>Fuel</v>
      </c>
      <c r="K27" s="63">
        <f>VLOOKUP(I27,'Annual Budget'!$B$2:$O$49,7,FALSE)</f>
        <v>0</v>
      </c>
      <c r="L27" s="64">
        <f t="shared" si="0"/>
        <v>0</v>
      </c>
    </row>
    <row r="28" spans="2:12" ht="15" x14ac:dyDescent="0.2">
      <c r="B28" s="54"/>
      <c r="C28" s="55">
        <f>IF(B28&gt;0,VLOOKUP(B28,'Annual Budget'!$B$4:$C$47,2,FALSE),)</f>
        <v>0</v>
      </c>
      <c r="D28" s="49"/>
      <c r="E28" s="57"/>
      <c r="I28" s="61">
        <f>'Annual Budget'!B33</f>
        <v>307</v>
      </c>
      <c r="J28" s="62" t="str">
        <f>'Annual Budget'!C33</f>
        <v>Groceries</v>
      </c>
      <c r="K28" s="63">
        <f>VLOOKUP(I28,'Annual Budget'!$B$2:$O$49,7,FALSE)</f>
        <v>0</v>
      </c>
      <c r="L28" s="64">
        <f t="shared" si="0"/>
        <v>0</v>
      </c>
    </row>
    <row r="29" spans="2:12" ht="15" x14ac:dyDescent="0.2">
      <c r="B29" s="54"/>
      <c r="C29" s="55">
        <f>IF(B29&gt;0,VLOOKUP(B29,'Annual Budget'!$B$4:$C$47,2,FALSE),)</f>
        <v>0</v>
      </c>
      <c r="D29" s="49"/>
      <c r="E29" s="57"/>
      <c r="I29" s="61">
        <f>'Annual Budget'!B34</f>
        <v>308</v>
      </c>
      <c r="J29" s="62" t="str">
        <f>'Annual Budget'!C34</f>
        <v>Restuarantes</v>
      </c>
      <c r="K29" s="63">
        <f>VLOOKUP(I29,'Annual Budget'!$B$2:$O$49,7,FALSE)</f>
        <v>0</v>
      </c>
      <c r="L29" s="64">
        <f t="shared" si="0"/>
        <v>0</v>
      </c>
    </row>
    <row r="30" spans="2:12" ht="15" x14ac:dyDescent="0.2">
      <c r="B30" s="54"/>
      <c r="C30" s="55">
        <f>IF(B30&gt;0,VLOOKUP(B30,'Annual Budget'!$B$4:$C$47,2,FALSE),)</f>
        <v>0</v>
      </c>
      <c r="D30" s="49"/>
      <c r="E30" s="57"/>
      <c r="I30" s="61">
        <f>'Annual Budget'!B35</f>
        <v>309</v>
      </c>
      <c r="J30" s="62" t="str">
        <f>'Annual Budget'!C35</f>
        <v>Gifts</v>
      </c>
      <c r="K30" s="63">
        <f>VLOOKUP(I30,'Annual Budget'!$B$2:$O$49,7,FALSE)</f>
        <v>0</v>
      </c>
      <c r="L30" s="64">
        <f t="shared" si="0"/>
        <v>0</v>
      </c>
    </row>
    <row r="31" spans="2:12" ht="15" x14ac:dyDescent="0.2">
      <c r="B31" s="54"/>
      <c r="C31" s="55">
        <f>IF(B31&gt;0,VLOOKUP(B31,'Annual Budget'!$B$4:$C$47,2,FALSE),)</f>
        <v>0</v>
      </c>
      <c r="D31" s="49"/>
      <c r="E31" s="57"/>
      <c r="I31" s="61">
        <f>'Annual Budget'!B36</f>
        <v>310</v>
      </c>
      <c r="J31" s="62" t="str">
        <f>'Annual Budget'!C36</f>
        <v>Phone 1</v>
      </c>
      <c r="K31" s="63">
        <f>VLOOKUP(I31,'Annual Budget'!$B$2:$O$49,7,FALSE)</f>
        <v>0</v>
      </c>
      <c r="L31" s="64">
        <f t="shared" si="0"/>
        <v>0</v>
      </c>
    </row>
    <row r="32" spans="2:12" ht="15" x14ac:dyDescent="0.2">
      <c r="B32" s="54"/>
      <c r="C32" s="55">
        <f>IF(B32&gt;0,VLOOKUP(B32,'Annual Budget'!$B$4:$C$47,2,FALSE),)</f>
        <v>0</v>
      </c>
      <c r="D32" s="49"/>
      <c r="E32" s="57"/>
      <c r="I32" s="61">
        <f>'Annual Budget'!B37</f>
        <v>311</v>
      </c>
      <c r="J32" s="62" t="str">
        <f>'Annual Budget'!C37</f>
        <v>Phone 2</v>
      </c>
      <c r="K32" s="63">
        <f>VLOOKUP(I32,'Annual Budget'!$B$2:$O$49,7,FALSE)</f>
        <v>0</v>
      </c>
      <c r="L32" s="64">
        <f t="shared" si="0"/>
        <v>0</v>
      </c>
    </row>
    <row r="33" spans="2:12" ht="15" x14ac:dyDescent="0.2">
      <c r="B33" s="54"/>
      <c r="C33" s="55">
        <f>IF(B33&gt;0,VLOOKUP(B33,'Annual Budget'!$B$4:$C$47,2,FALSE),)</f>
        <v>0</v>
      </c>
      <c r="D33" s="49"/>
      <c r="E33" s="57"/>
      <c r="I33" s="61">
        <f>'Annual Budget'!B38</f>
        <v>312</v>
      </c>
      <c r="J33" s="62" t="str">
        <f>'Annual Budget'!C38</f>
        <v>Vehicle maintenance</v>
      </c>
      <c r="K33" s="63">
        <f>VLOOKUP(I33,'Annual Budget'!$B$2:$O$49,7,FALSE)</f>
        <v>0</v>
      </c>
      <c r="L33" s="64">
        <f t="shared" si="0"/>
        <v>0</v>
      </c>
    </row>
    <row r="34" spans="2:12" ht="15" x14ac:dyDescent="0.2">
      <c r="B34" s="54"/>
      <c r="C34" s="55">
        <f>IF(B34&gt;0,VLOOKUP(B34,'Annual Budget'!$B$4:$C$47,2,FALSE),)</f>
        <v>0</v>
      </c>
      <c r="D34" s="49"/>
      <c r="E34" s="57"/>
      <c r="I34" s="61">
        <f>'Annual Budget'!B39</f>
        <v>313</v>
      </c>
      <c r="J34" s="62" t="str">
        <f>'Annual Budget'!C39</f>
        <v>Home repairs</v>
      </c>
      <c r="K34" s="63">
        <f>VLOOKUP(I34,'Annual Budget'!$B$2:$O$49,7,FALSE)</f>
        <v>0</v>
      </c>
      <c r="L34" s="64">
        <f t="shared" si="0"/>
        <v>0</v>
      </c>
    </row>
    <row r="35" spans="2:12" ht="15" x14ac:dyDescent="0.2">
      <c r="B35" s="54"/>
      <c r="C35" s="55">
        <f>IF(B35&gt;0,VLOOKUP(B35,'Annual Budget'!$B$4:$C$47,2,FALSE),)</f>
        <v>0</v>
      </c>
      <c r="D35" s="49"/>
      <c r="E35" s="57"/>
      <c r="I35" s="61">
        <f>'Annual Budget'!B40</f>
        <v>314</v>
      </c>
      <c r="J35" s="62" t="str">
        <f>'Annual Budget'!C40</f>
        <v>Gym membership</v>
      </c>
      <c r="K35" s="63">
        <f>VLOOKUP(I35,'Annual Budget'!$B$2:$O$49,7,FALSE)</f>
        <v>0</v>
      </c>
      <c r="L35" s="64">
        <f t="shared" si="0"/>
        <v>0</v>
      </c>
    </row>
    <row r="36" spans="2:12" ht="15" x14ac:dyDescent="0.2">
      <c r="B36" s="54"/>
      <c r="C36" s="55">
        <f>IF(B36&gt;0,VLOOKUP(B36,'Annual Budget'!$B$4:$C$47,2,FALSE),)</f>
        <v>0</v>
      </c>
      <c r="D36" s="49"/>
      <c r="E36" s="57"/>
      <c r="I36" s="61">
        <f>'Annual Budget'!B41</f>
        <v>315</v>
      </c>
      <c r="J36" s="62" t="str">
        <f>'Annual Budget'!C41</f>
        <v>Entertainment</v>
      </c>
      <c r="K36" s="63">
        <f>VLOOKUP(I36,'Annual Budget'!$B$2:$O$49,7,FALSE)</f>
        <v>0</v>
      </c>
      <c r="L36" s="64">
        <f t="shared" si="0"/>
        <v>0</v>
      </c>
    </row>
    <row r="37" spans="2:12" ht="15" x14ac:dyDescent="0.2">
      <c r="B37" s="54"/>
      <c r="C37" s="55">
        <f>IF(B37&gt;0,VLOOKUP(B37,'Annual Budget'!$B$4:$C$47,2,FALSE),)</f>
        <v>0</v>
      </c>
      <c r="D37" s="49"/>
      <c r="E37" s="57"/>
      <c r="I37" s="61">
        <f>'Annual Budget'!B42</f>
        <v>316</v>
      </c>
      <c r="J37" s="62" t="str">
        <f>'Annual Budget'!C42</f>
        <v>Travel</v>
      </c>
      <c r="K37" s="63">
        <f>VLOOKUP(I37,'Annual Budget'!$B$2:$O$49,7,FALSE)</f>
        <v>0</v>
      </c>
      <c r="L37" s="64">
        <f t="shared" si="0"/>
        <v>0</v>
      </c>
    </row>
    <row r="38" spans="2:12" ht="15" x14ac:dyDescent="0.2">
      <c r="B38" s="54"/>
      <c r="C38" s="55">
        <f>IF(B38&gt;0,VLOOKUP(B38,'Annual Budget'!$B$4:$C$47,2,FALSE),)</f>
        <v>0</v>
      </c>
      <c r="D38" s="49"/>
      <c r="E38" s="57"/>
      <c r="I38" s="61">
        <f>'Annual Budget'!B43</f>
        <v>317</v>
      </c>
      <c r="J38" s="62" t="str">
        <f>'Annual Budget'!C43</f>
        <v>Other expense 1</v>
      </c>
      <c r="K38" s="63">
        <f>VLOOKUP(I38,'Annual Budget'!$B$2:$O$49,7,FALSE)</f>
        <v>0</v>
      </c>
      <c r="L38" s="64">
        <f t="shared" si="0"/>
        <v>0</v>
      </c>
    </row>
    <row r="39" spans="2:12" ht="15" x14ac:dyDescent="0.2">
      <c r="B39" s="54"/>
      <c r="C39" s="55">
        <f>IF(B39&gt;0,VLOOKUP(B39,'Annual Budget'!$B$4:$C$47,2,FALSE),)</f>
        <v>0</v>
      </c>
      <c r="D39" s="49"/>
      <c r="E39" s="57"/>
      <c r="I39" s="61">
        <f>'Annual Budget'!B44</f>
        <v>318</v>
      </c>
      <c r="J39" s="62" t="str">
        <f>'Annual Budget'!C44</f>
        <v>Other expense 2</v>
      </c>
      <c r="K39" s="63">
        <f>VLOOKUP(I39,'Annual Budget'!$B$2:$O$49,7,FALSE)</f>
        <v>0</v>
      </c>
      <c r="L39" s="64">
        <f t="shared" si="0"/>
        <v>0</v>
      </c>
    </row>
    <row r="40" spans="2:12" ht="15" x14ac:dyDescent="0.2">
      <c r="B40" s="54"/>
      <c r="C40" s="55">
        <f>IF(B40&gt;0,VLOOKUP(B40,'Annual Budget'!$B$4:$C$47,2,FALSE),)</f>
        <v>0</v>
      </c>
      <c r="D40" s="49"/>
      <c r="E40" s="57"/>
      <c r="I40" s="61">
        <f>'Annual Budget'!B45</f>
        <v>319</v>
      </c>
      <c r="J40" s="62" t="str">
        <f>'Annual Budget'!C45</f>
        <v>Other expense 3</v>
      </c>
      <c r="K40" s="63">
        <f>VLOOKUP(I40,'Annual Budget'!$B$2:$O$49,7,FALSE)</f>
        <v>0</v>
      </c>
      <c r="L40" s="64">
        <f t="shared" si="0"/>
        <v>0</v>
      </c>
    </row>
    <row r="41" spans="2:12" ht="15" x14ac:dyDescent="0.2">
      <c r="B41" s="54"/>
      <c r="C41" s="55">
        <f>IF(B41&gt;0,VLOOKUP(B41,'Annual Budget'!$B$4:$C$47,2,FALSE),)</f>
        <v>0</v>
      </c>
      <c r="D41" s="49"/>
      <c r="E41" s="57"/>
      <c r="I41" s="61">
        <f>'Annual Budget'!B46</f>
        <v>320</v>
      </c>
      <c r="J41" s="62" t="str">
        <f>'Annual Budget'!C46</f>
        <v>Other expense 4</v>
      </c>
      <c r="K41" s="63">
        <f>VLOOKUP(I41,'Annual Budget'!$B$2:$O$49,7,FALSE)</f>
        <v>0</v>
      </c>
      <c r="L41" s="64">
        <f t="shared" si="0"/>
        <v>0</v>
      </c>
    </row>
    <row r="42" spans="2:12" ht="15" x14ac:dyDescent="0.2">
      <c r="B42" s="54"/>
      <c r="C42" s="55">
        <f>IF(B42&gt;0,VLOOKUP(B42,'Annual Budget'!$B$4:$C$47,2,FALSE),)</f>
        <v>0</v>
      </c>
      <c r="D42" s="49"/>
      <c r="E42" s="57"/>
      <c r="I42" s="61">
        <f>'Annual Budget'!B47</f>
        <v>321</v>
      </c>
      <c r="J42" s="62" t="str">
        <f>'Annual Budget'!C47</f>
        <v>Other expense 5</v>
      </c>
      <c r="K42" s="63">
        <f>VLOOKUP(I42,'Annual Budget'!$B$2:$O$49,7,FALSE)</f>
        <v>0</v>
      </c>
      <c r="L42" s="64">
        <f t="shared" si="0"/>
        <v>0</v>
      </c>
    </row>
    <row r="43" spans="2:12" ht="15" x14ac:dyDescent="0.2">
      <c r="B43" s="54"/>
      <c r="C43" s="55">
        <f>IF(B43&gt;0,VLOOKUP(B43,'Annual Budget'!$B$4:$C$47,2,FALSE),)</f>
        <v>0</v>
      </c>
      <c r="D43" s="49"/>
      <c r="E43" s="57"/>
      <c r="I43" s="105" t="s">
        <v>52</v>
      </c>
      <c r="J43" s="106"/>
      <c r="K43" s="5">
        <f>SUM(K22:K42)</f>
        <v>0</v>
      </c>
      <c r="L43" s="69">
        <f>SUM(L22:L42)</f>
        <v>0</v>
      </c>
    </row>
    <row r="44" spans="2:12" ht="15.75" thickBot="1" x14ac:dyDescent="0.25">
      <c r="B44" s="54"/>
      <c r="C44" s="55">
        <f>IF(B44&gt;0,VLOOKUP(B44,'Annual Budget'!$B$4:$C$47,2,FALSE),)</f>
        <v>0</v>
      </c>
      <c r="D44" s="49"/>
      <c r="E44" s="57"/>
      <c r="I44" s="107" t="s">
        <v>51</v>
      </c>
      <c r="J44" s="108"/>
      <c r="K44" s="6">
        <f>K21+K43</f>
        <v>0</v>
      </c>
      <c r="L44" s="70">
        <f>L21+L43</f>
        <v>0</v>
      </c>
    </row>
    <row r="45" spans="2:12" ht="15.75" thickTop="1" x14ac:dyDescent="0.2">
      <c r="B45" s="54"/>
      <c r="C45" s="55">
        <f>IF(B45&gt;0,VLOOKUP(B45,'Annual Budget'!$B$4:$C$47,2,FALSE),)</f>
        <v>0</v>
      </c>
      <c r="D45" s="49"/>
      <c r="E45" s="57"/>
    </row>
    <row r="46" spans="2:12" ht="15" x14ac:dyDescent="0.2">
      <c r="B46" s="54"/>
      <c r="C46" s="55">
        <f>IF(B46&gt;0,VLOOKUP(B46,'Annual Budget'!$B$4:$C$47,2,FALSE),)</f>
        <v>0</v>
      </c>
      <c r="D46" s="49"/>
      <c r="E46" s="57"/>
    </row>
    <row r="47" spans="2:12" x14ac:dyDescent="0.2">
      <c r="B47" s="54"/>
      <c r="C47" s="55">
        <f>IF(B47&gt;0,VLOOKUP(B47,'Annual Budget'!$B$4:$C$47,2,FALSE),)</f>
        <v>0</v>
      </c>
      <c r="D47" s="49"/>
      <c r="E47" s="57"/>
    </row>
    <row r="48" spans="2:12" x14ac:dyDescent="0.2">
      <c r="B48" s="54"/>
      <c r="C48" s="55">
        <f>IF(B48&gt;0,VLOOKUP(B48,'Annual Budget'!$B$4:$C$47,2,FALSE),)</f>
        <v>0</v>
      </c>
      <c r="D48" s="49"/>
      <c r="E48" s="57"/>
    </row>
    <row r="49" spans="2:5" x14ac:dyDescent="0.2">
      <c r="B49" s="54"/>
      <c r="C49" s="55">
        <f>IF(B49&gt;0,VLOOKUP(B49,'Annual Budget'!$B$4:$C$47,2,FALSE),)</f>
        <v>0</v>
      </c>
      <c r="D49" s="49"/>
      <c r="E49" s="57"/>
    </row>
    <row r="50" spans="2:5" x14ac:dyDescent="0.2">
      <c r="B50" s="54"/>
      <c r="C50" s="55">
        <f>IF(B50&gt;0,VLOOKUP(B50,'Annual Budget'!$B$4:$C$47,2,FALSE),)</f>
        <v>0</v>
      </c>
      <c r="D50" s="49"/>
      <c r="E50" s="57"/>
    </row>
    <row r="51" spans="2:5" x14ac:dyDescent="0.2">
      <c r="B51" s="54"/>
      <c r="C51" s="55">
        <f>IF(B51&gt;0,VLOOKUP(B51,'Annual Budget'!$B$4:$C$47,2,FALSE),)</f>
        <v>0</v>
      </c>
      <c r="D51" s="49"/>
      <c r="E51" s="57"/>
    </row>
    <row r="52" spans="2:5" x14ac:dyDescent="0.2">
      <c r="B52" s="54"/>
      <c r="C52" s="55">
        <f>IF(B52&gt;0,VLOOKUP(B52,'Annual Budget'!$B$4:$C$47,2,FALSE),)</f>
        <v>0</v>
      </c>
      <c r="D52" s="49"/>
      <c r="E52" s="57"/>
    </row>
    <row r="53" spans="2:5" x14ac:dyDescent="0.2">
      <c r="B53" s="54"/>
      <c r="C53" s="55">
        <f>IF(B53&gt;0,VLOOKUP(B53,'Annual Budget'!$B$4:$C$47,2,FALSE),)</f>
        <v>0</v>
      </c>
      <c r="D53" s="49"/>
      <c r="E53" s="57"/>
    </row>
    <row r="54" spans="2:5" x14ac:dyDescent="0.2">
      <c r="B54" s="54"/>
      <c r="C54" s="55">
        <f>IF(B54&gt;0,VLOOKUP(B54,'Annual Budget'!$B$4:$C$47,2,FALSE),)</f>
        <v>0</v>
      </c>
      <c r="D54" s="49"/>
      <c r="E54" s="57"/>
    </row>
    <row r="55" spans="2:5" x14ac:dyDescent="0.2">
      <c r="B55" s="54"/>
      <c r="C55" s="55">
        <f>IF(B55&gt;0,VLOOKUP(B55,'Annual Budget'!$B$4:$C$47,2,FALSE),)</f>
        <v>0</v>
      </c>
      <c r="D55" s="49"/>
      <c r="E55" s="57"/>
    </row>
    <row r="56" spans="2:5" x14ac:dyDescent="0.2">
      <c r="B56" s="54"/>
      <c r="C56" s="55">
        <f>IF(B56&gt;0,VLOOKUP(B56,'Annual Budget'!$B$4:$C$47,2,FALSE),)</f>
        <v>0</v>
      </c>
      <c r="D56" s="49"/>
      <c r="E56" s="57"/>
    </row>
    <row r="57" spans="2:5" x14ac:dyDescent="0.2">
      <c r="B57" s="54"/>
      <c r="C57" s="55">
        <f>IF(B57&gt;0,VLOOKUP(B57,'Annual Budget'!$B$4:$C$47,2,FALSE),)</f>
        <v>0</v>
      </c>
      <c r="D57" s="49"/>
      <c r="E57" s="57"/>
    </row>
    <row r="58" spans="2:5" x14ac:dyDescent="0.2">
      <c r="B58" s="54"/>
      <c r="C58" s="55">
        <f>IF(B58&gt;0,VLOOKUP(B58,'Annual Budget'!$B$4:$C$47,2,FALSE),)</f>
        <v>0</v>
      </c>
      <c r="D58" s="49"/>
      <c r="E58" s="57"/>
    </row>
    <row r="59" spans="2:5" x14ac:dyDescent="0.2">
      <c r="B59" s="54"/>
      <c r="C59" s="55">
        <f>IF(B59&gt;0,VLOOKUP(B59,'Annual Budget'!$B$4:$C$47,2,FALSE),)</f>
        <v>0</v>
      </c>
      <c r="D59" s="49"/>
      <c r="E59" s="57"/>
    </row>
    <row r="60" spans="2:5" x14ac:dyDescent="0.2">
      <c r="B60" s="54"/>
      <c r="C60" s="55">
        <f>IF(B60&gt;0,VLOOKUP(B60,'Annual Budget'!$B$4:$C$47,2,FALSE),)</f>
        <v>0</v>
      </c>
      <c r="D60" s="49"/>
      <c r="E60" s="57"/>
    </row>
    <row r="61" spans="2:5" x14ac:dyDescent="0.2">
      <c r="B61" s="54"/>
      <c r="C61" s="55">
        <f>IF(B61&gt;0,VLOOKUP(B61,'Annual Budget'!$B$4:$C$47,2,FALSE),)</f>
        <v>0</v>
      </c>
      <c r="D61" s="49"/>
      <c r="E61" s="57"/>
    </row>
    <row r="62" spans="2:5" x14ac:dyDescent="0.2">
      <c r="B62" s="54"/>
      <c r="C62" s="55">
        <f>IF(B62&gt;0,VLOOKUP(B62,'Annual Budget'!$B$4:$C$47,2,FALSE),)</f>
        <v>0</v>
      </c>
      <c r="D62" s="49"/>
      <c r="E62" s="57"/>
    </row>
    <row r="63" spans="2:5" x14ac:dyDescent="0.2">
      <c r="B63" s="54"/>
      <c r="C63" s="55">
        <f>IF(B63&gt;0,VLOOKUP(B63,'Annual Budget'!$B$4:$C$47,2,FALSE),)</f>
        <v>0</v>
      </c>
      <c r="D63" s="49"/>
      <c r="E63" s="57"/>
    </row>
    <row r="64" spans="2:5" x14ac:dyDescent="0.2">
      <c r="B64" s="58"/>
      <c r="C64" s="59"/>
      <c r="D64" s="59"/>
      <c r="E64" s="60"/>
    </row>
  </sheetData>
  <sheetProtection sheet="1" objects="1" scenarios="1" formatCells="0" formatColumns="0"/>
  <mergeCells count="8">
    <mergeCell ref="I43:J43"/>
    <mergeCell ref="I44:J44"/>
    <mergeCell ref="B2:E2"/>
    <mergeCell ref="I2:L2"/>
    <mergeCell ref="B3:E3"/>
    <mergeCell ref="I3:L3"/>
    <mergeCell ref="I12:J12"/>
    <mergeCell ref="I21:J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094C2-EF99-2F45-A700-D4E0491FA4DD}">
  <dimension ref="A1:L64"/>
  <sheetViews>
    <sheetView workbookViewId="0">
      <selection activeCell="N22" sqref="N22"/>
    </sheetView>
  </sheetViews>
  <sheetFormatPr baseColWidth="10" defaultColWidth="10.83203125" defaultRowHeight="16" x14ac:dyDescent="0.2"/>
  <cols>
    <col min="1" max="1" width="7.5" style="1" customWidth="1"/>
    <col min="2" max="2" width="9" style="2" customWidth="1"/>
    <col min="3" max="3" width="34.6640625" style="1" customWidth="1"/>
    <col min="4" max="4" width="14.33203125" style="1" customWidth="1"/>
    <col min="5" max="5" width="11.1640625" style="3" bestFit="1" customWidth="1"/>
    <col min="6" max="8" width="10.83203125" style="1"/>
    <col min="9" max="9" width="9" style="1" customWidth="1"/>
    <col min="10" max="10" width="30.5" style="1" customWidth="1"/>
    <col min="11" max="16384" width="10.83203125" style="1"/>
  </cols>
  <sheetData>
    <row r="1" spans="1:12" x14ac:dyDescent="0.2">
      <c r="A1" s="85" t="s">
        <v>92</v>
      </c>
      <c r="B1" s="1"/>
      <c r="E1" s="1"/>
    </row>
    <row r="2" spans="1:12" ht="15" x14ac:dyDescent="0.2">
      <c r="B2" s="109" t="s">
        <v>56</v>
      </c>
      <c r="C2" s="109"/>
      <c r="D2" s="109"/>
      <c r="E2" s="109"/>
      <c r="I2" s="109" t="s">
        <v>55</v>
      </c>
      <c r="J2" s="109"/>
      <c r="K2" s="109"/>
      <c r="L2" s="109"/>
    </row>
    <row r="3" spans="1:12" ht="15.75" thickBot="1" x14ac:dyDescent="0.25">
      <c r="B3" s="110" t="s">
        <v>68</v>
      </c>
      <c r="C3" s="110"/>
      <c r="D3" s="110"/>
      <c r="E3" s="110"/>
      <c r="I3" s="110" t="s">
        <v>68</v>
      </c>
      <c r="J3" s="110"/>
      <c r="K3" s="110"/>
      <c r="L3" s="110"/>
    </row>
    <row r="4" spans="1:12" ht="32" customHeight="1" thickTop="1" x14ac:dyDescent="0.2">
      <c r="B4" s="51" t="s">
        <v>54</v>
      </c>
      <c r="C4" s="52" t="s">
        <v>57</v>
      </c>
      <c r="D4" s="52" t="s">
        <v>58</v>
      </c>
      <c r="E4" s="53" t="s">
        <v>59</v>
      </c>
      <c r="I4" s="51" t="s">
        <v>54</v>
      </c>
      <c r="J4" s="52" t="s">
        <v>57</v>
      </c>
      <c r="K4" s="52" t="s">
        <v>61</v>
      </c>
      <c r="L4" s="53" t="s">
        <v>62</v>
      </c>
    </row>
    <row r="5" spans="1:12" ht="15" x14ac:dyDescent="0.2">
      <c r="B5" s="54"/>
      <c r="C5" s="55">
        <f>IF(B5&gt;0,VLOOKUP(B5,'Annual Budget'!$B$4:$C$47,2,FALSE),)</f>
        <v>0</v>
      </c>
      <c r="D5" s="56"/>
      <c r="E5" s="57"/>
      <c r="I5" s="61">
        <f>'Annual Budget'!B4</f>
        <v>101</v>
      </c>
      <c r="J5" s="62" t="str">
        <f>'Annual Budget'!C4</f>
        <v>Income Source 1</v>
      </c>
      <c r="K5" s="63">
        <f>VLOOKUP(I5,'Annual Budget'!$B$2:$O$49,8,FALSE)</f>
        <v>0</v>
      </c>
      <c r="L5" s="64">
        <f>SUMIF($B$5:$B$63,I5,$E$5:$E$63)</f>
        <v>0</v>
      </c>
    </row>
    <row r="6" spans="1:12" ht="15" x14ac:dyDescent="0.2">
      <c r="B6" s="54"/>
      <c r="C6" s="55">
        <f>IF(B6&gt;0,VLOOKUP(B6,'Annual Budget'!$B$4:$C$47,2,FALSE),)</f>
        <v>0</v>
      </c>
      <c r="D6" s="56"/>
      <c r="E6" s="57"/>
      <c r="I6" s="61">
        <f>'Annual Budget'!B5</f>
        <v>102</v>
      </c>
      <c r="J6" s="62" t="str">
        <f>'Annual Budget'!C5</f>
        <v>Income Source 2</v>
      </c>
      <c r="K6" s="63">
        <f>VLOOKUP(I6,'Annual Budget'!$B$2:$O$49,8,FALSE)</f>
        <v>0</v>
      </c>
      <c r="L6" s="64">
        <f t="shared" ref="L6:L42" si="0">SUMIF($B$5:$B$63,I6,$E$5:$E$63)</f>
        <v>0</v>
      </c>
    </row>
    <row r="7" spans="1:12" ht="15" x14ac:dyDescent="0.2">
      <c r="B7" s="54"/>
      <c r="C7" s="55">
        <f>IF(B7&gt;0,VLOOKUP(B7,'Annual Budget'!$B$4:$C$47,2,FALSE),)</f>
        <v>0</v>
      </c>
      <c r="D7" s="56"/>
      <c r="E7" s="57"/>
      <c r="I7" s="61">
        <f>'Annual Budget'!B6</f>
        <v>103</v>
      </c>
      <c r="J7" s="62" t="str">
        <f>'Annual Budget'!C6</f>
        <v>Interest</v>
      </c>
      <c r="K7" s="63">
        <f>VLOOKUP(I7,'Annual Budget'!$B$2:$O$49,8,FALSE)</f>
        <v>0</v>
      </c>
      <c r="L7" s="64">
        <f t="shared" si="0"/>
        <v>0</v>
      </c>
    </row>
    <row r="8" spans="1:12" ht="15" x14ac:dyDescent="0.2">
      <c r="B8" s="54"/>
      <c r="C8" s="55">
        <f>IF(B8&gt;0,VLOOKUP(B8,'Annual Budget'!$B$4:$C$47,2,FALSE),)</f>
        <v>0</v>
      </c>
      <c r="D8" s="56"/>
      <c r="E8" s="57"/>
      <c r="I8" s="61">
        <f>'Annual Budget'!B7</f>
        <v>104</v>
      </c>
      <c r="J8" s="62" t="str">
        <f>'Annual Budget'!C7</f>
        <v>Gifts</v>
      </c>
      <c r="K8" s="63">
        <f>VLOOKUP(I8,'Annual Budget'!$B$2:$O$49,8,FALSE)</f>
        <v>0</v>
      </c>
      <c r="L8" s="64">
        <f t="shared" si="0"/>
        <v>0</v>
      </c>
    </row>
    <row r="9" spans="1:12" ht="15" x14ac:dyDescent="0.2">
      <c r="B9" s="54"/>
      <c r="C9" s="55">
        <f>IF(B9&gt;0,VLOOKUP(B9,'Annual Budget'!$B$4:$C$47,2,FALSE),)</f>
        <v>0</v>
      </c>
      <c r="D9" s="49"/>
      <c r="E9" s="57"/>
      <c r="I9" s="61">
        <f>'Annual Budget'!B8</f>
        <v>105</v>
      </c>
      <c r="J9" s="62" t="str">
        <f>'Annual Budget'!C8</f>
        <v>Other 2</v>
      </c>
      <c r="K9" s="63">
        <f>VLOOKUP(I9,'Annual Budget'!$B$2:$O$49,8,FALSE)</f>
        <v>0</v>
      </c>
      <c r="L9" s="64">
        <f t="shared" si="0"/>
        <v>0</v>
      </c>
    </row>
    <row r="10" spans="1:12" ht="15" x14ac:dyDescent="0.2">
      <c r="B10" s="54"/>
      <c r="C10" s="55">
        <f>IF(B10&gt;0,VLOOKUP(B10,'Annual Budget'!$B$4:$C$47,2,FALSE),)</f>
        <v>0</v>
      </c>
      <c r="D10" s="49"/>
      <c r="E10" s="57"/>
      <c r="I10" s="61">
        <f>'Annual Budget'!B9</f>
        <v>106</v>
      </c>
      <c r="J10" s="62" t="str">
        <f>'Annual Budget'!C9</f>
        <v>Other 3</v>
      </c>
      <c r="K10" s="63">
        <f>VLOOKUP(I10,'Annual Budget'!$B$2:$O$49,8,FALSE)</f>
        <v>0</v>
      </c>
      <c r="L10" s="64">
        <f t="shared" si="0"/>
        <v>0</v>
      </c>
    </row>
    <row r="11" spans="1:12" ht="15" x14ac:dyDescent="0.2">
      <c r="B11" s="54"/>
      <c r="C11" s="55">
        <f>IF(B11&gt;0,VLOOKUP(B11,'Annual Budget'!$B$4:$C$47,2,FALSE),)</f>
        <v>0</v>
      </c>
      <c r="D11" s="49"/>
      <c r="E11" s="57"/>
      <c r="I11" s="61">
        <f>'Annual Budget'!B11</f>
        <v>107</v>
      </c>
      <c r="J11" s="62" t="str">
        <f>'Annual Budget'!C11</f>
        <v>Tax Estimate</v>
      </c>
      <c r="K11" s="63">
        <f>VLOOKUP(I11,'Annual Budget'!$B$2:$O$49,8,FALSE)</f>
        <v>0</v>
      </c>
      <c r="L11" s="65">
        <f t="shared" si="0"/>
        <v>0</v>
      </c>
    </row>
    <row r="12" spans="1:12" ht="15" x14ac:dyDescent="0.2">
      <c r="B12" s="54"/>
      <c r="C12" s="55">
        <f>IF(B12&gt;0,VLOOKUP(B12,'Annual Budget'!$B$4:$C$47,2,FALSE),)</f>
        <v>0</v>
      </c>
      <c r="D12" s="49"/>
      <c r="E12" s="57"/>
      <c r="I12" s="105" t="s">
        <v>63</v>
      </c>
      <c r="J12" s="106"/>
      <c r="K12" s="4">
        <f>SUM(K5:K11)</f>
        <v>0</v>
      </c>
      <c r="L12" s="66">
        <f>SUM(L5:L11)</f>
        <v>0</v>
      </c>
    </row>
    <row r="13" spans="1:12" ht="15" x14ac:dyDescent="0.2">
      <c r="B13" s="54"/>
      <c r="C13" s="55">
        <f>IF(B13&gt;0,VLOOKUP(B13,'Annual Budget'!$B$4:$C$47,2,FALSE),)</f>
        <v>0</v>
      </c>
      <c r="D13" s="49"/>
      <c r="E13" s="57"/>
      <c r="I13" s="61">
        <f>'Annual Budget'!B15</f>
        <v>201</v>
      </c>
      <c r="J13" s="67" t="str">
        <f>'Annual Budget'!C15</f>
        <v>Emergency Fund</v>
      </c>
      <c r="K13" s="63">
        <f>VLOOKUP(I13,'Annual Budget'!$B$2:$O$49,8,FALSE)</f>
        <v>0</v>
      </c>
      <c r="L13" s="64">
        <f t="shared" si="0"/>
        <v>0</v>
      </c>
    </row>
    <row r="14" spans="1:12" ht="15" x14ac:dyDescent="0.2">
      <c r="B14" s="54"/>
      <c r="C14" s="55">
        <f>IF(B14&gt;0,VLOOKUP(B14,'Annual Budget'!$B$4:$C$47,2,FALSE),)</f>
        <v>0</v>
      </c>
      <c r="D14" s="49"/>
      <c r="E14" s="57"/>
      <c r="I14" s="61">
        <f>'Annual Budget'!B16</f>
        <v>202</v>
      </c>
      <c r="J14" s="67" t="str">
        <f>'Annual Budget'!C16</f>
        <v>RRSP 1</v>
      </c>
      <c r="K14" s="63">
        <f>VLOOKUP(I14,'Annual Budget'!$B$2:$O$49,8,FALSE)</f>
        <v>0</v>
      </c>
      <c r="L14" s="64">
        <f t="shared" si="0"/>
        <v>0</v>
      </c>
    </row>
    <row r="15" spans="1:12" ht="15" x14ac:dyDescent="0.2">
      <c r="B15" s="54"/>
      <c r="C15" s="55">
        <f>IF(B15&gt;0,VLOOKUP(B15,'Annual Budget'!$B$4:$C$47,2,FALSE),)</f>
        <v>0</v>
      </c>
      <c r="D15" s="49"/>
      <c r="E15" s="57"/>
      <c r="I15" s="61">
        <f>'Annual Budget'!B17</f>
        <v>203</v>
      </c>
      <c r="J15" s="67" t="str">
        <f>'Annual Budget'!C17</f>
        <v>RRSP 2</v>
      </c>
      <c r="K15" s="63">
        <f>VLOOKUP(I15,'Annual Budget'!$B$2:$O$49,8,FALSE)</f>
        <v>0</v>
      </c>
      <c r="L15" s="64">
        <f t="shared" si="0"/>
        <v>0</v>
      </c>
    </row>
    <row r="16" spans="1:12" ht="15" x14ac:dyDescent="0.2">
      <c r="B16" s="54"/>
      <c r="C16" s="55">
        <f>IF(B16&gt;0,VLOOKUP(B16,'Annual Budget'!$B$4:$C$47,2,FALSE),)</f>
        <v>0</v>
      </c>
      <c r="D16" s="49"/>
      <c r="E16" s="57"/>
      <c r="I16" s="61">
        <f>'Annual Budget'!B18</f>
        <v>204</v>
      </c>
      <c r="J16" s="67" t="str">
        <f>'Annual Budget'!C18</f>
        <v>TFSA 1</v>
      </c>
      <c r="K16" s="63">
        <f>VLOOKUP(I16,'Annual Budget'!$B$2:$O$49,8,FALSE)</f>
        <v>0</v>
      </c>
      <c r="L16" s="64">
        <f t="shared" si="0"/>
        <v>0</v>
      </c>
    </row>
    <row r="17" spans="2:12" ht="15" x14ac:dyDescent="0.2">
      <c r="B17" s="54"/>
      <c r="C17" s="55">
        <f>IF(B17&gt;0,VLOOKUP(B17,'Annual Budget'!$B$4:$C$47,2,FALSE),)</f>
        <v>0</v>
      </c>
      <c r="D17" s="49"/>
      <c r="E17" s="57"/>
      <c r="I17" s="61">
        <f>'Annual Budget'!B19</f>
        <v>205</v>
      </c>
      <c r="J17" s="67" t="str">
        <f>'Annual Budget'!C19</f>
        <v>TFSA 2</v>
      </c>
      <c r="K17" s="63">
        <f>VLOOKUP(I17,'Annual Budget'!$B$2:$O$49,8,FALSE)</f>
        <v>0</v>
      </c>
      <c r="L17" s="64">
        <f t="shared" si="0"/>
        <v>0</v>
      </c>
    </row>
    <row r="18" spans="2:12" ht="15" x14ac:dyDescent="0.2">
      <c r="B18" s="54"/>
      <c r="C18" s="55">
        <f>IF(B18&gt;0,VLOOKUP(B18,'Annual Budget'!$B$4:$C$47,2,FALSE),)</f>
        <v>0</v>
      </c>
      <c r="D18" s="49"/>
      <c r="E18" s="57"/>
      <c r="I18" s="61">
        <f>'Annual Budget'!B20</f>
        <v>206</v>
      </c>
      <c r="J18" s="67" t="str">
        <f>'Annual Budget'!C20</f>
        <v>Saving 1</v>
      </c>
      <c r="K18" s="63">
        <f>VLOOKUP(I18,'Annual Budget'!$B$2:$O$49,8,FALSE)</f>
        <v>0</v>
      </c>
      <c r="L18" s="64">
        <f t="shared" si="0"/>
        <v>0</v>
      </c>
    </row>
    <row r="19" spans="2:12" ht="15" x14ac:dyDescent="0.2">
      <c r="B19" s="54"/>
      <c r="C19" s="55">
        <f>IF(B19&gt;0,VLOOKUP(B19,'Annual Budget'!$B$4:$C$47,2,FALSE),)</f>
        <v>0</v>
      </c>
      <c r="D19" s="49"/>
      <c r="E19" s="57"/>
      <c r="I19" s="61">
        <f>'Annual Budget'!B21</f>
        <v>207</v>
      </c>
      <c r="J19" s="67" t="str">
        <f>'Annual Budget'!C21</f>
        <v>Saving 2</v>
      </c>
      <c r="K19" s="63">
        <f>VLOOKUP(I19,'Annual Budget'!$B$2:$O$49,8,FALSE)</f>
        <v>0</v>
      </c>
      <c r="L19" s="64">
        <f t="shared" si="0"/>
        <v>0</v>
      </c>
    </row>
    <row r="20" spans="2:12" ht="15" x14ac:dyDescent="0.2">
      <c r="B20" s="54"/>
      <c r="C20" s="55">
        <f>IF(B20&gt;0,VLOOKUP(B20,'Annual Budget'!$B$4:$C$47,2,FALSE),)</f>
        <v>0</v>
      </c>
      <c r="D20" s="49"/>
      <c r="E20" s="57"/>
      <c r="I20" s="61">
        <f>'Annual Budget'!B22</f>
        <v>208</v>
      </c>
      <c r="J20" s="67" t="str">
        <f>'Annual Budget'!C22</f>
        <v>Saving 3</v>
      </c>
      <c r="K20" s="63">
        <f>VLOOKUP(I20,'Annual Budget'!$B$2:$O$49,8,FALSE)</f>
        <v>0</v>
      </c>
      <c r="L20" s="64">
        <f t="shared" si="0"/>
        <v>0</v>
      </c>
    </row>
    <row r="21" spans="2:12" ht="15" x14ac:dyDescent="0.2">
      <c r="B21" s="54"/>
      <c r="C21" s="55">
        <f>IF(B21&gt;0,VLOOKUP(B21,'Annual Budget'!$B$4:$C$47,2,FALSE),)</f>
        <v>0</v>
      </c>
      <c r="D21" s="49"/>
      <c r="E21" s="57"/>
      <c r="I21" s="105" t="s">
        <v>64</v>
      </c>
      <c r="J21" s="106"/>
      <c r="K21" s="4">
        <f>SUM(K12:K20)</f>
        <v>0</v>
      </c>
      <c r="L21" s="68">
        <f>SUM(L12:L20)</f>
        <v>0</v>
      </c>
    </row>
    <row r="22" spans="2:12" ht="15" x14ac:dyDescent="0.2">
      <c r="B22" s="54"/>
      <c r="C22" s="55">
        <f>IF(B22&gt;0,VLOOKUP(B22,'Annual Budget'!$B$4:$C$47,2,FALSE),)</f>
        <v>0</v>
      </c>
      <c r="D22" s="49"/>
      <c r="E22" s="57"/>
      <c r="I22" s="61">
        <f>'Annual Budget'!B27</f>
        <v>301</v>
      </c>
      <c r="J22" s="62" t="str">
        <f>'Annual Budget'!C27</f>
        <v>Rent</v>
      </c>
      <c r="K22" s="63">
        <f>VLOOKUP(I22,'Annual Budget'!$B$2:$O$49,8,FALSE)</f>
        <v>0</v>
      </c>
      <c r="L22" s="64">
        <f t="shared" si="0"/>
        <v>0</v>
      </c>
    </row>
    <row r="23" spans="2:12" ht="15" x14ac:dyDescent="0.2">
      <c r="B23" s="54"/>
      <c r="C23" s="55">
        <f>IF(B23&gt;0,VLOOKUP(B23,'Annual Budget'!$B$4:$C$47,2,FALSE),)</f>
        <v>0</v>
      </c>
      <c r="D23" s="49"/>
      <c r="E23" s="57"/>
      <c r="I23" s="61">
        <f>'Annual Budget'!B28</f>
        <v>302</v>
      </c>
      <c r="J23" s="62" t="str">
        <f>'Annual Budget'!C28</f>
        <v>Mortgage</v>
      </c>
      <c r="K23" s="63">
        <f>VLOOKUP(I23,'Annual Budget'!$B$2:$O$49,8,FALSE)</f>
        <v>0</v>
      </c>
      <c r="L23" s="64">
        <f>SUMIF($B$5:$B$63,I23,$E$5:$E$63)</f>
        <v>0</v>
      </c>
    </row>
    <row r="24" spans="2:12" ht="15" x14ac:dyDescent="0.2">
      <c r="B24" s="54"/>
      <c r="C24" s="55">
        <f>IF(B24&gt;0,VLOOKUP(B24,'Annual Budget'!$B$4:$C$47,2,FALSE),)</f>
        <v>0</v>
      </c>
      <c r="D24" s="49"/>
      <c r="E24" s="57"/>
      <c r="I24" s="61">
        <f>'Annual Budget'!B29</f>
        <v>303</v>
      </c>
      <c r="J24" s="62" t="str">
        <f>'Annual Budget'!C29</f>
        <v>Utility 1</v>
      </c>
      <c r="K24" s="63">
        <f>VLOOKUP(I24,'Annual Budget'!$B$2:$O$49,8,FALSE)</f>
        <v>0</v>
      </c>
      <c r="L24" s="64">
        <f t="shared" si="0"/>
        <v>0</v>
      </c>
    </row>
    <row r="25" spans="2:12" ht="15" x14ac:dyDescent="0.2">
      <c r="B25" s="54"/>
      <c r="C25" s="55">
        <f>IF(B25&gt;0,VLOOKUP(B25,'Annual Budget'!$B$4:$C$47,2,FALSE),)</f>
        <v>0</v>
      </c>
      <c r="D25" s="49"/>
      <c r="E25" s="57"/>
      <c r="I25" s="61">
        <f>'Annual Budget'!B30</f>
        <v>304</v>
      </c>
      <c r="J25" s="62" t="str">
        <f>'Annual Budget'!C30</f>
        <v>Utility 2</v>
      </c>
      <c r="K25" s="63">
        <f>VLOOKUP(I25,'Annual Budget'!$B$2:$O$49,8,FALSE)</f>
        <v>0</v>
      </c>
      <c r="L25" s="64">
        <f t="shared" si="0"/>
        <v>0</v>
      </c>
    </row>
    <row r="26" spans="2:12" ht="15" x14ac:dyDescent="0.2">
      <c r="B26" s="54"/>
      <c r="C26" s="55">
        <f>IF(B26&gt;0,VLOOKUP(B26,'Annual Budget'!$B$4:$C$47,2,FALSE),)</f>
        <v>0</v>
      </c>
      <c r="D26" s="49"/>
      <c r="E26" s="57"/>
      <c r="I26" s="61">
        <f>'Annual Budget'!B31</f>
        <v>305</v>
      </c>
      <c r="J26" s="62" t="str">
        <f>'Annual Budget'!C31</f>
        <v>Utility 3</v>
      </c>
      <c r="K26" s="63">
        <f>VLOOKUP(I26,'Annual Budget'!$B$2:$O$49,8,FALSE)</f>
        <v>0</v>
      </c>
      <c r="L26" s="64">
        <f t="shared" si="0"/>
        <v>0</v>
      </c>
    </row>
    <row r="27" spans="2:12" ht="15" x14ac:dyDescent="0.2">
      <c r="B27" s="54"/>
      <c r="C27" s="55">
        <f>IF(B27&gt;0,VLOOKUP(B27,'Annual Budget'!$B$4:$C$47,2,FALSE),)</f>
        <v>0</v>
      </c>
      <c r="D27" s="49"/>
      <c r="E27" s="57"/>
      <c r="I27" s="61">
        <f>'Annual Budget'!B32</f>
        <v>306</v>
      </c>
      <c r="J27" s="62" t="str">
        <f>'Annual Budget'!C32</f>
        <v>Fuel</v>
      </c>
      <c r="K27" s="63">
        <f>VLOOKUP(I27,'Annual Budget'!$B$2:$O$49,8,FALSE)</f>
        <v>0</v>
      </c>
      <c r="L27" s="64">
        <f t="shared" si="0"/>
        <v>0</v>
      </c>
    </row>
    <row r="28" spans="2:12" ht="15" x14ac:dyDescent="0.2">
      <c r="B28" s="54"/>
      <c r="C28" s="55">
        <f>IF(B28&gt;0,VLOOKUP(B28,'Annual Budget'!$B$4:$C$47,2,FALSE),)</f>
        <v>0</v>
      </c>
      <c r="D28" s="49"/>
      <c r="E28" s="57"/>
      <c r="I28" s="61">
        <f>'Annual Budget'!B33</f>
        <v>307</v>
      </c>
      <c r="J28" s="62" t="str">
        <f>'Annual Budget'!C33</f>
        <v>Groceries</v>
      </c>
      <c r="K28" s="63">
        <f>VLOOKUP(I28,'Annual Budget'!$B$2:$O$49,8,FALSE)</f>
        <v>0</v>
      </c>
      <c r="L28" s="64">
        <f t="shared" si="0"/>
        <v>0</v>
      </c>
    </row>
    <row r="29" spans="2:12" ht="15" x14ac:dyDescent="0.2">
      <c r="B29" s="54"/>
      <c r="C29" s="55">
        <f>IF(B29&gt;0,VLOOKUP(B29,'Annual Budget'!$B$4:$C$47,2,FALSE),)</f>
        <v>0</v>
      </c>
      <c r="D29" s="49"/>
      <c r="E29" s="57"/>
      <c r="I29" s="61">
        <f>'Annual Budget'!B34</f>
        <v>308</v>
      </c>
      <c r="J29" s="62" t="str">
        <f>'Annual Budget'!C34</f>
        <v>Restuarantes</v>
      </c>
      <c r="K29" s="63">
        <f>VLOOKUP(I29,'Annual Budget'!$B$2:$O$49,8,FALSE)</f>
        <v>0</v>
      </c>
      <c r="L29" s="64">
        <f t="shared" si="0"/>
        <v>0</v>
      </c>
    </row>
    <row r="30" spans="2:12" ht="15" x14ac:dyDescent="0.2">
      <c r="B30" s="54"/>
      <c r="C30" s="55">
        <f>IF(B30&gt;0,VLOOKUP(B30,'Annual Budget'!$B$4:$C$47,2,FALSE),)</f>
        <v>0</v>
      </c>
      <c r="D30" s="49"/>
      <c r="E30" s="57"/>
      <c r="I30" s="61">
        <f>'Annual Budget'!B35</f>
        <v>309</v>
      </c>
      <c r="J30" s="62" t="str">
        <f>'Annual Budget'!C35</f>
        <v>Gifts</v>
      </c>
      <c r="K30" s="63">
        <f>VLOOKUP(I30,'Annual Budget'!$B$2:$O$49,8,FALSE)</f>
        <v>0</v>
      </c>
      <c r="L30" s="64">
        <f t="shared" si="0"/>
        <v>0</v>
      </c>
    </row>
    <row r="31" spans="2:12" ht="15" x14ac:dyDescent="0.2">
      <c r="B31" s="54"/>
      <c r="C31" s="55">
        <f>IF(B31&gt;0,VLOOKUP(B31,'Annual Budget'!$B$4:$C$47,2,FALSE),)</f>
        <v>0</v>
      </c>
      <c r="D31" s="49"/>
      <c r="E31" s="57"/>
      <c r="I31" s="61">
        <f>'Annual Budget'!B36</f>
        <v>310</v>
      </c>
      <c r="J31" s="62" t="str">
        <f>'Annual Budget'!C36</f>
        <v>Phone 1</v>
      </c>
      <c r="K31" s="63">
        <f>VLOOKUP(I31,'Annual Budget'!$B$2:$O$49,8,FALSE)</f>
        <v>0</v>
      </c>
      <c r="L31" s="64">
        <f t="shared" si="0"/>
        <v>0</v>
      </c>
    </row>
    <row r="32" spans="2:12" ht="15" x14ac:dyDescent="0.2">
      <c r="B32" s="54"/>
      <c r="C32" s="55">
        <f>IF(B32&gt;0,VLOOKUP(B32,'Annual Budget'!$B$4:$C$47,2,FALSE),)</f>
        <v>0</v>
      </c>
      <c r="D32" s="49"/>
      <c r="E32" s="57"/>
      <c r="I32" s="61">
        <f>'Annual Budget'!B37</f>
        <v>311</v>
      </c>
      <c r="J32" s="62" t="str">
        <f>'Annual Budget'!C37</f>
        <v>Phone 2</v>
      </c>
      <c r="K32" s="63">
        <f>VLOOKUP(I32,'Annual Budget'!$B$2:$O$49,8,FALSE)</f>
        <v>0</v>
      </c>
      <c r="L32" s="64">
        <f t="shared" si="0"/>
        <v>0</v>
      </c>
    </row>
    <row r="33" spans="2:12" ht="15" x14ac:dyDescent="0.2">
      <c r="B33" s="54"/>
      <c r="C33" s="55">
        <f>IF(B33&gt;0,VLOOKUP(B33,'Annual Budget'!$B$4:$C$47,2,FALSE),)</f>
        <v>0</v>
      </c>
      <c r="D33" s="49"/>
      <c r="E33" s="57"/>
      <c r="I33" s="61">
        <f>'Annual Budget'!B38</f>
        <v>312</v>
      </c>
      <c r="J33" s="62" t="str">
        <f>'Annual Budget'!C38</f>
        <v>Vehicle maintenance</v>
      </c>
      <c r="K33" s="63">
        <f>VLOOKUP(I33,'Annual Budget'!$B$2:$O$49,8,FALSE)</f>
        <v>0</v>
      </c>
      <c r="L33" s="64">
        <f t="shared" si="0"/>
        <v>0</v>
      </c>
    </row>
    <row r="34" spans="2:12" ht="15" x14ac:dyDescent="0.2">
      <c r="B34" s="54"/>
      <c r="C34" s="55">
        <f>IF(B34&gt;0,VLOOKUP(B34,'Annual Budget'!$B$4:$C$47,2,FALSE),)</f>
        <v>0</v>
      </c>
      <c r="D34" s="49"/>
      <c r="E34" s="57"/>
      <c r="I34" s="61">
        <f>'Annual Budget'!B39</f>
        <v>313</v>
      </c>
      <c r="J34" s="62" t="str">
        <f>'Annual Budget'!C39</f>
        <v>Home repairs</v>
      </c>
      <c r="K34" s="63">
        <f>VLOOKUP(I34,'Annual Budget'!$B$2:$O$49,8,FALSE)</f>
        <v>0</v>
      </c>
      <c r="L34" s="64">
        <f t="shared" si="0"/>
        <v>0</v>
      </c>
    </row>
    <row r="35" spans="2:12" ht="15" x14ac:dyDescent="0.2">
      <c r="B35" s="54"/>
      <c r="C35" s="55">
        <f>IF(B35&gt;0,VLOOKUP(B35,'Annual Budget'!$B$4:$C$47,2,FALSE),)</f>
        <v>0</v>
      </c>
      <c r="D35" s="49"/>
      <c r="E35" s="57"/>
      <c r="I35" s="61">
        <f>'Annual Budget'!B40</f>
        <v>314</v>
      </c>
      <c r="J35" s="62" t="str">
        <f>'Annual Budget'!C40</f>
        <v>Gym membership</v>
      </c>
      <c r="K35" s="63">
        <f>VLOOKUP(I35,'Annual Budget'!$B$2:$O$49,8,FALSE)</f>
        <v>0</v>
      </c>
      <c r="L35" s="64">
        <f t="shared" si="0"/>
        <v>0</v>
      </c>
    </row>
    <row r="36" spans="2:12" ht="15" x14ac:dyDescent="0.2">
      <c r="B36" s="54"/>
      <c r="C36" s="55">
        <f>IF(B36&gt;0,VLOOKUP(B36,'Annual Budget'!$B$4:$C$47,2,FALSE),)</f>
        <v>0</v>
      </c>
      <c r="D36" s="49"/>
      <c r="E36" s="57"/>
      <c r="I36" s="61">
        <f>'Annual Budget'!B41</f>
        <v>315</v>
      </c>
      <c r="J36" s="62" t="str">
        <f>'Annual Budget'!C41</f>
        <v>Entertainment</v>
      </c>
      <c r="K36" s="63">
        <f>VLOOKUP(I36,'Annual Budget'!$B$2:$O$49,8,FALSE)</f>
        <v>0</v>
      </c>
      <c r="L36" s="64">
        <f t="shared" si="0"/>
        <v>0</v>
      </c>
    </row>
    <row r="37" spans="2:12" ht="15" x14ac:dyDescent="0.2">
      <c r="B37" s="54"/>
      <c r="C37" s="55">
        <f>IF(B37&gt;0,VLOOKUP(B37,'Annual Budget'!$B$4:$C$47,2,FALSE),)</f>
        <v>0</v>
      </c>
      <c r="D37" s="49"/>
      <c r="E37" s="57"/>
      <c r="I37" s="61">
        <f>'Annual Budget'!B42</f>
        <v>316</v>
      </c>
      <c r="J37" s="62" t="str">
        <f>'Annual Budget'!C42</f>
        <v>Travel</v>
      </c>
      <c r="K37" s="63">
        <f>VLOOKUP(I37,'Annual Budget'!$B$2:$O$49,8,FALSE)</f>
        <v>0</v>
      </c>
      <c r="L37" s="64">
        <f t="shared" si="0"/>
        <v>0</v>
      </c>
    </row>
    <row r="38" spans="2:12" ht="15" x14ac:dyDescent="0.2">
      <c r="B38" s="54"/>
      <c r="C38" s="55">
        <f>IF(B38&gt;0,VLOOKUP(B38,'Annual Budget'!$B$4:$C$47,2,FALSE),)</f>
        <v>0</v>
      </c>
      <c r="D38" s="49"/>
      <c r="E38" s="57"/>
      <c r="I38" s="61">
        <f>'Annual Budget'!B43</f>
        <v>317</v>
      </c>
      <c r="J38" s="62" t="str">
        <f>'Annual Budget'!C43</f>
        <v>Other expense 1</v>
      </c>
      <c r="K38" s="63">
        <f>VLOOKUP(I38,'Annual Budget'!$B$2:$O$49,8,FALSE)</f>
        <v>0</v>
      </c>
      <c r="L38" s="64">
        <f t="shared" si="0"/>
        <v>0</v>
      </c>
    </row>
    <row r="39" spans="2:12" ht="15" x14ac:dyDescent="0.2">
      <c r="B39" s="54"/>
      <c r="C39" s="55">
        <f>IF(B39&gt;0,VLOOKUP(B39,'Annual Budget'!$B$4:$C$47,2,FALSE),)</f>
        <v>0</v>
      </c>
      <c r="D39" s="49"/>
      <c r="E39" s="57"/>
      <c r="I39" s="61">
        <f>'Annual Budget'!B44</f>
        <v>318</v>
      </c>
      <c r="J39" s="62" t="str">
        <f>'Annual Budget'!C44</f>
        <v>Other expense 2</v>
      </c>
      <c r="K39" s="63">
        <f>VLOOKUP(I39,'Annual Budget'!$B$2:$O$49,8,FALSE)</f>
        <v>0</v>
      </c>
      <c r="L39" s="64">
        <f t="shared" si="0"/>
        <v>0</v>
      </c>
    </row>
    <row r="40" spans="2:12" ht="15" x14ac:dyDescent="0.2">
      <c r="B40" s="54"/>
      <c r="C40" s="55">
        <f>IF(B40&gt;0,VLOOKUP(B40,'Annual Budget'!$B$4:$C$47,2,FALSE),)</f>
        <v>0</v>
      </c>
      <c r="D40" s="49"/>
      <c r="E40" s="57"/>
      <c r="I40" s="61">
        <f>'Annual Budget'!B45</f>
        <v>319</v>
      </c>
      <c r="J40" s="62" t="str">
        <f>'Annual Budget'!C45</f>
        <v>Other expense 3</v>
      </c>
      <c r="K40" s="63">
        <f>VLOOKUP(I40,'Annual Budget'!$B$2:$O$49,8,FALSE)</f>
        <v>0</v>
      </c>
      <c r="L40" s="64">
        <f t="shared" si="0"/>
        <v>0</v>
      </c>
    </row>
    <row r="41" spans="2:12" ht="15" x14ac:dyDescent="0.2">
      <c r="B41" s="54"/>
      <c r="C41" s="55">
        <f>IF(B41&gt;0,VLOOKUP(B41,'Annual Budget'!$B$4:$C$47,2,FALSE),)</f>
        <v>0</v>
      </c>
      <c r="D41" s="49"/>
      <c r="E41" s="57"/>
      <c r="I41" s="61">
        <f>'Annual Budget'!B46</f>
        <v>320</v>
      </c>
      <c r="J41" s="62" t="str">
        <f>'Annual Budget'!C46</f>
        <v>Other expense 4</v>
      </c>
      <c r="K41" s="63">
        <f>VLOOKUP(I41,'Annual Budget'!$B$2:$O$49,8,FALSE)</f>
        <v>0</v>
      </c>
      <c r="L41" s="64">
        <f t="shared" si="0"/>
        <v>0</v>
      </c>
    </row>
    <row r="42" spans="2:12" ht="15" x14ac:dyDescent="0.2">
      <c r="B42" s="54"/>
      <c r="C42" s="55">
        <f>IF(B42&gt;0,VLOOKUP(B42,'Annual Budget'!$B$4:$C$47,2,FALSE),)</f>
        <v>0</v>
      </c>
      <c r="D42" s="49"/>
      <c r="E42" s="57"/>
      <c r="I42" s="61">
        <f>'Annual Budget'!B47</f>
        <v>321</v>
      </c>
      <c r="J42" s="62" t="str">
        <f>'Annual Budget'!C47</f>
        <v>Other expense 5</v>
      </c>
      <c r="K42" s="63">
        <f>VLOOKUP(I42,'Annual Budget'!$B$2:$O$49,8,FALSE)</f>
        <v>0</v>
      </c>
      <c r="L42" s="64">
        <f t="shared" si="0"/>
        <v>0</v>
      </c>
    </row>
    <row r="43" spans="2:12" ht="15" x14ac:dyDescent="0.2">
      <c r="B43" s="54"/>
      <c r="C43" s="55">
        <f>IF(B43&gt;0,VLOOKUP(B43,'Annual Budget'!$B$4:$C$47,2,FALSE),)</f>
        <v>0</v>
      </c>
      <c r="D43" s="49"/>
      <c r="E43" s="57"/>
      <c r="I43" s="105" t="s">
        <v>52</v>
      </c>
      <c r="J43" s="106"/>
      <c r="K43" s="5">
        <f>SUM(K22:K42)</f>
        <v>0</v>
      </c>
      <c r="L43" s="69">
        <f>SUM(L22:L42)</f>
        <v>0</v>
      </c>
    </row>
    <row r="44" spans="2:12" ht="15.75" thickBot="1" x14ac:dyDescent="0.25">
      <c r="B44" s="54"/>
      <c r="C44" s="55">
        <f>IF(B44&gt;0,VLOOKUP(B44,'Annual Budget'!$B$4:$C$47,2,FALSE),)</f>
        <v>0</v>
      </c>
      <c r="D44" s="49"/>
      <c r="E44" s="57"/>
      <c r="I44" s="107" t="s">
        <v>51</v>
      </c>
      <c r="J44" s="108"/>
      <c r="K44" s="6">
        <f>K21+K43</f>
        <v>0</v>
      </c>
      <c r="L44" s="70">
        <f>L21+L43</f>
        <v>0</v>
      </c>
    </row>
    <row r="45" spans="2:12" ht="15.75" thickTop="1" x14ac:dyDescent="0.2">
      <c r="B45" s="54"/>
      <c r="C45" s="55">
        <f>IF(B45&gt;0,VLOOKUP(B45,'Annual Budget'!$B$4:$C$47,2,FALSE),)</f>
        <v>0</v>
      </c>
      <c r="D45" s="49"/>
      <c r="E45" s="57"/>
    </row>
    <row r="46" spans="2:12" ht="15" x14ac:dyDescent="0.2">
      <c r="B46" s="54"/>
      <c r="C46" s="55">
        <f>IF(B46&gt;0,VLOOKUP(B46,'Annual Budget'!$B$4:$C$47,2,FALSE),)</f>
        <v>0</v>
      </c>
      <c r="D46" s="49"/>
      <c r="E46" s="57"/>
    </row>
    <row r="47" spans="2:12" x14ac:dyDescent="0.2">
      <c r="B47" s="54"/>
      <c r="C47" s="55">
        <f>IF(B47&gt;0,VLOOKUP(B47,'Annual Budget'!$B$4:$C$47,2,FALSE),)</f>
        <v>0</v>
      </c>
      <c r="D47" s="49"/>
      <c r="E47" s="57"/>
    </row>
    <row r="48" spans="2:12" x14ac:dyDescent="0.2">
      <c r="B48" s="54"/>
      <c r="C48" s="55">
        <f>IF(B48&gt;0,VLOOKUP(B48,'Annual Budget'!$B$4:$C$47,2,FALSE),)</f>
        <v>0</v>
      </c>
      <c r="D48" s="49"/>
      <c r="E48" s="57"/>
    </row>
    <row r="49" spans="2:5" x14ac:dyDescent="0.2">
      <c r="B49" s="54"/>
      <c r="C49" s="55">
        <f>IF(B49&gt;0,VLOOKUP(B49,'Annual Budget'!$B$4:$C$47,2,FALSE),)</f>
        <v>0</v>
      </c>
      <c r="D49" s="49"/>
      <c r="E49" s="57"/>
    </row>
    <row r="50" spans="2:5" x14ac:dyDescent="0.2">
      <c r="B50" s="54"/>
      <c r="C50" s="55">
        <f>IF(B50&gt;0,VLOOKUP(B50,'Annual Budget'!$B$4:$C$47,2,FALSE),)</f>
        <v>0</v>
      </c>
      <c r="D50" s="49"/>
      <c r="E50" s="57"/>
    </row>
    <row r="51" spans="2:5" x14ac:dyDescent="0.2">
      <c r="B51" s="54"/>
      <c r="C51" s="55">
        <f>IF(B51&gt;0,VLOOKUP(B51,'Annual Budget'!$B$4:$C$47,2,FALSE),)</f>
        <v>0</v>
      </c>
      <c r="D51" s="49"/>
      <c r="E51" s="57"/>
    </row>
    <row r="52" spans="2:5" x14ac:dyDescent="0.2">
      <c r="B52" s="54"/>
      <c r="C52" s="55">
        <f>IF(B52&gt;0,VLOOKUP(B52,'Annual Budget'!$B$4:$C$47,2,FALSE),)</f>
        <v>0</v>
      </c>
      <c r="D52" s="49"/>
      <c r="E52" s="57"/>
    </row>
    <row r="53" spans="2:5" x14ac:dyDescent="0.2">
      <c r="B53" s="54"/>
      <c r="C53" s="55">
        <f>IF(B53&gt;0,VLOOKUP(B53,'Annual Budget'!$B$4:$C$47,2,FALSE),)</f>
        <v>0</v>
      </c>
      <c r="D53" s="49"/>
      <c r="E53" s="57"/>
    </row>
    <row r="54" spans="2:5" x14ac:dyDescent="0.2">
      <c r="B54" s="54"/>
      <c r="C54" s="55">
        <f>IF(B54&gt;0,VLOOKUP(B54,'Annual Budget'!$B$4:$C$47,2,FALSE),)</f>
        <v>0</v>
      </c>
      <c r="D54" s="49"/>
      <c r="E54" s="57"/>
    </row>
    <row r="55" spans="2:5" x14ac:dyDescent="0.2">
      <c r="B55" s="54"/>
      <c r="C55" s="55">
        <f>IF(B55&gt;0,VLOOKUP(B55,'Annual Budget'!$B$4:$C$47,2,FALSE),)</f>
        <v>0</v>
      </c>
      <c r="D55" s="49"/>
      <c r="E55" s="57"/>
    </row>
    <row r="56" spans="2:5" x14ac:dyDescent="0.2">
      <c r="B56" s="54"/>
      <c r="C56" s="55">
        <f>IF(B56&gt;0,VLOOKUP(B56,'Annual Budget'!$B$4:$C$47,2,FALSE),)</f>
        <v>0</v>
      </c>
      <c r="D56" s="49"/>
      <c r="E56" s="57"/>
    </row>
    <row r="57" spans="2:5" x14ac:dyDescent="0.2">
      <c r="B57" s="54"/>
      <c r="C57" s="55">
        <f>IF(B57&gt;0,VLOOKUP(B57,'Annual Budget'!$B$4:$C$47,2,FALSE),)</f>
        <v>0</v>
      </c>
      <c r="D57" s="49"/>
      <c r="E57" s="57"/>
    </row>
    <row r="58" spans="2:5" x14ac:dyDescent="0.2">
      <c r="B58" s="54"/>
      <c r="C58" s="55">
        <f>IF(B58&gt;0,VLOOKUP(B58,'Annual Budget'!$B$4:$C$47,2,FALSE),)</f>
        <v>0</v>
      </c>
      <c r="D58" s="49"/>
      <c r="E58" s="57"/>
    </row>
    <row r="59" spans="2:5" x14ac:dyDescent="0.2">
      <c r="B59" s="54"/>
      <c r="C59" s="55">
        <f>IF(B59&gt;0,VLOOKUP(B59,'Annual Budget'!$B$4:$C$47,2,FALSE),)</f>
        <v>0</v>
      </c>
      <c r="D59" s="49"/>
      <c r="E59" s="57"/>
    </row>
    <row r="60" spans="2:5" x14ac:dyDescent="0.2">
      <c r="B60" s="54"/>
      <c r="C60" s="55">
        <f>IF(B60&gt;0,VLOOKUP(B60,'Annual Budget'!$B$4:$C$47,2,FALSE),)</f>
        <v>0</v>
      </c>
      <c r="D60" s="49"/>
      <c r="E60" s="57"/>
    </row>
    <row r="61" spans="2:5" x14ac:dyDescent="0.2">
      <c r="B61" s="54"/>
      <c r="C61" s="55">
        <f>IF(B61&gt;0,VLOOKUP(B61,'Annual Budget'!$B$4:$C$47,2,FALSE),)</f>
        <v>0</v>
      </c>
      <c r="D61" s="49"/>
      <c r="E61" s="57"/>
    </row>
    <row r="62" spans="2:5" x14ac:dyDescent="0.2">
      <c r="B62" s="54"/>
      <c r="C62" s="55">
        <f>IF(B62&gt;0,VLOOKUP(B62,'Annual Budget'!$B$4:$C$47,2,FALSE),)</f>
        <v>0</v>
      </c>
      <c r="D62" s="49"/>
      <c r="E62" s="57"/>
    </row>
    <row r="63" spans="2:5" x14ac:dyDescent="0.2">
      <c r="B63" s="54"/>
      <c r="C63" s="55">
        <f>IF(B63&gt;0,VLOOKUP(B63,'Annual Budget'!$B$4:$C$47,2,FALSE),)</f>
        <v>0</v>
      </c>
      <c r="D63" s="49"/>
      <c r="E63" s="57"/>
    </row>
    <row r="64" spans="2:5" x14ac:dyDescent="0.2">
      <c r="B64" s="58"/>
      <c r="C64" s="59"/>
      <c r="D64" s="59"/>
      <c r="E64" s="60"/>
    </row>
  </sheetData>
  <sheetProtection sheet="1" objects="1" scenarios="1" formatCells="0" formatColumns="0"/>
  <mergeCells count="8">
    <mergeCell ref="I43:J43"/>
    <mergeCell ref="I44:J44"/>
    <mergeCell ref="B2:E2"/>
    <mergeCell ref="I2:L2"/>
    <mergeCell ref="B3:E3"/>
    <mergeCell ref="I3:L3"/>
    <mergeCell ref="I12:J12"/>
    <mergeCell ref="I21:J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C0246-9134-9448-B4CF-5D1C7F9BAA9A}">
  <dimension ref="A1:L64"/>
  <sheetViews>
    <sheetView workbookViewId="0">
      <selection activeCell="N12" sqref="N12"/>
    </sheetView>
  </sheetViews>
  <sheetFormatPr baseColWidth="10" defaultColWidth="10.83203125" defaultRowHeight="16" x14ac:dyDescent="0.2"/>
  <cols>
    <col min="1" max="1" width="7.5" style="1" customWidth="1"/>
    <col min="2" max="2" width="9" style="2" customWidth="1"/>
    <col min="3" max="3" width="34.6640625" style="1" customWidth="1"/>
    <col min="4" max="4" width="14.33203125" style="1" customWidth="1"/>
    <col min="5" max="5" width="11.1640625" style="3" bestFit="1" customWidth="1"/>
    <col min="6" max="8" width="10.83203125" style="1"/>
    <col min="9" max="9" width="9" style="1" customWidth="1"/>
    <col min="10" max="10" width="30.5" style="1" customWidth="1"/>
    <col min="11" max="16384" width="10.83203125" style="1"/>
  </cols>
  <sheetData>
    <row r="1" spans="1:12" x14ac:dyDescent="0.2">
      <c r="A1" s="85" t="s">
        <v>92</v>
      </c>
      <c r="B1" s="1"/>
      <c r="E1" s="1"/>
    </row>
    <row r="2" spans="1:12" ht="15" x14ac:dyDescent="0.2">
      <c r="B2" s="109" t="s">
        <v>56</v>
      </c>
      <c r="C2" s="109"/>
      <c r="D2" s="109"/>
      <c r="E2" s="109"/>
      <c r="I2" s="109" t="s">
        <v>55</v>
      </c>
      <c r="J2" s="109"/>
      <c r="K2" s="109"/>
      <c r="L2" s="109"/>
    </row>
    <row r="3" spans="1:12" ht="15.75" thickBot="1" x14ac:dyDescent="0.25">
      <c r="B3" s="110" t="s">
        <v>69</v>
      </c>
      <c r="C3" s="110"/>
      <c r="D3" s="110"/>
      <c r="E3" s="110"/>
      <c r="I3" s="110" t="s">
        <v>69</v>
      </c>
      <c r="J3" s="110"/>
      <c r="K3" s="110"/>
      <c r="L3" s="110"/>
    </row>
    <row r="4" spans="1:12" ht="32" customHeight="1" thickTop="1" x14ac:dyDescent="0.2">
      <c r="B4" s="51" t="s">
        <v>54</v>
      </c>
      <c r="C4" s="52" t="s">
        <v>57</v>
      </c>
      <c r="D4" s="52" t="s">
        <v>58</v>
      </c>
      <c r="E4" s="53" t="s">
        <v>59</v>
      </c>
      <c r="I4" s="51" t="s">
        <v>54</v>
      </c>
      <c r="J4" s="52" t="s">
        <v>57</v>
      </c>
      <c r="K4" s="52" t="s">
        <v>61</v>
      </c>
      <c r="L4" s="53" t="s">
        <v>62</v>
      </c>
    </row>
    <row r="5" spans="1:12" ht="15" x14ac:dyDescent="0.2">
      <c r="B5" s="54"/>
      <c r="C5" s="55">
        <f>IF(B5&gt;0,VLOOKUP(B5,'Annual Budget'!$B$4:$C$47,2,FALSE),)</f>
        <v>0</v>
      </c>
      <c r="D5" s="56"/>
      <c r="E5" s="57"/>
      <c r="I5" s="61">
        <f>'Annual Budget'!B4</f>
        <v>101</v>
      </c>
      <c r="J5" s="62" t="str">
        <f>'Annual Budget'!C4</f>
        <v>Income Source 1</v>
      </c>
      <c r="K5" s="63">
        <f>VLOOKUP(I5,'Annual Budget'!$B$2:$O$49,9,FALSE)</f>
        <v>0</v>
      </c>
      <c r="L5" s="64">
        <f>SUMIF($B$5:$B$63,I5,$E$5:$E$63)</f>
        <v>0</v>
      </c>
    </row>
    <row r="6" spans="1:12" ht="15" x14ac:dyDescent="0.2">
      <c r="B6" s="54"/>
      <c r="C6" s="55">
        <f>IF(B6&gt;0,VLOOKUP(B6,'Annual Budget'!$B$4:$C$47,2,FALSE),)</f>
        <v>0</v>
      </c>
      <c r="D6" s="56"/>
      <c r="E6" s="57"/>
      <c r="I6" s="61">
        <f>'Annual Budget'!B5</f>
        <v>102</v>
      </c>
      <c r="J6" s="62" t="str">
        <f>'Annual Budget'!C5</f>
        <v>Income Source 2</v>
      </c>
      <c r="K6" s="63">
        <f>VLOOKUP(I6,'Annual Budget'!$B$2:$O$49,9,FALSE)</f>
        <v>0</v>
      </c>
      <c r="L6" s="64">
        <f t="shared" ref="L6:L42" si="0">SUMIF($B$5:$B$63,I6,$E$5:$E$63)</f>
        <v>0</v>
      </c>
    </row>
    <row r="7" spans="1:12" ht="15" x14ac:dyDescent="0.2">
      <c r="B7" s="54"/>
      <c r="C7" s="55">
        <f>IF(B7&gt;0,VLOOKUP(B7,'Annual Budget'!$B$4:$C$47,2,FALSE),)</f>
        <v>0</v>
      </c>
      <c r="D7" s="56"/>
      <c r="E7" s="57"/>
      <c r="I7" s="61">
        <f>'Annual Budget'!B6</f>
        <v>103</v>
      </c>
      <c r="J7" s="62" t="str">
        <f>'Annual Budget'!C6</f>
        <v>Interest</v>
      </c>
      <c r="K7" s="63">
        <f>VLOOKUP(I7,'Annual Budget'!$B$2:$O$49,9,FALSE)</f>
        <v>0</v>
      </c>
      <c r="L7" s="64">
        <f t="shared" si="0"/>
        <v>0</v>
      </c>
    </row>
    <row r="8" spans="1:12" ht="15" x14ac:dyDescent="0.2">
      <c r="B8" s="54"/>
      <c r="C8" s="55">
        <f>IF(B8&gt;0,VLOOKUP(B8,'Annual Budget'!$B$4:$C$47,2,FALSE),)</f>
        <v>0</v>
      </c>
      <c r="D8" s="56"/>
      <c r="E8" s="57"/>
      <c r="I8" s="61">
        <f>'Annual Budget'!B7</f>
        <v>104</v>
      </c>
      <c r="J8" s="62" t="str">
        <f>'Annual Budget'!C7</f>
        <v>Gifts</v>
      </c>
      <c r="K8" s="63">
        <f>VLOOKUP(I8,'Annual Budget'!$B$2:$O$49,9,FALSE)</f>
        <v>0</v>
      </c>
      <c r="L8" s="64">
        <f t="shared" si="0"/>
        <v>0</v>
      </c>
    </row>
    <row r="9" spans="1:12" ht="15" x14ac:dyDescent="0.2">
      <c r="B9" s="54"/>
      <c r="C9" s="55">
        <f>IF(B9&gt;0,VLOOKUP(B9,'Annual Budget'!$B$4:$C$47,2,FALSE),)</f>
        <v>0</v>
      </c>
      <c r="D9" s="49"/>
      <c r="E9" s="57"/>
      <c r="I9" s="61">
        <f>'Annual Budget'!B8</f>
        <v>105</v>
      </c>
      <c r="J9" s="62" t="str">
        <f>'Annual Budget'!C8</f>
        <v>Other 2</v>
      </c>
      <c r="K9" s="63">
        <f>VLOOKUP(I9,'Annual Budget'!$B$2:$O$49,9,FALSE)</f>
        <v>0</v>
      </c>
      <c r="L9" s="64">
        <f t="shared" si="0"/>
        <v>0</v>
      </c>
    </row>
    <row r="10" spans="1:12" ht="15" x14ac:dyDescent="0.2">
      <c r="B10" s="54"/>
      <c r="C10" s="55">
        <f>IF(B10&gt;0,VLOOKUP(B10,'Annual Budget'!$B$4:$C$47,2,FALSE),)</f>
        <v>0</v>
      </c>
      <c r="D10" s="49"/>
      <c r="E10" s="57"/>
      <c r="I10" s="61">
        <f>'Annual Budget'!B9</f>
        <v>106</v>
      </c>
      <c r="J10" s="62" t="str">
        <f>'Annual Budget'!C9</f>
        <v>Other 3</v>
      </c>
      <c r="K10" s="63">
        <f>VLOOKUP(I10,'Annual Budget'!$B$2:$O$49,9,FALSE)</f>
        <v>0</v>
      </c>
      <c r="L10" s="64">
        <f t="shared" si="0"/>
        <v>0</v>
      </c>
    </row>
    <row r="11" spans="1:12" ht="15" x14ac:dyDescent="0.2">
      <c r="B11" s="54"/>
      <c r="C11" s="55">
        <f>IF(B11&gt;0,VLOOKUP(B11,'Annual Budget'!$B$4:$C$47,2,FALSE),)</f>
        <v>0</v>
      </c>
      <c r="D11" s="49"/>
      <c r="E11" s="57"/>
      <c r="I11" s="61">
        <f>'Annual Budget'!B11</f>
        <v>107</v>
      </c>
      <c r="J11" s="62" t="str">
        <f>'Annual Budget'!C11</f>
        <v>Tax Estimate</v>
      </c>
      <c r="K11" s="63">
        <f>VLOOKUP(I11,'Annual Budget'!$B$2:$O$49,9,FALSE)</f>
        <v>0</v>
      </c>
      <c r="L11" s="65">
        <f t="shared" si="0"/>
        <v>0</v>
      </c>
    </row>
    <row r="12" spans="1:12" ht="15" x14ac:dyDescent="0.2">
      <c r="B12" s="54"/>
      <c r="C12" s="55">
        <f>IF(B12&gt;0,VLOOKUP(B12,'Annual Budget'!$B$4:$C$47,2,FALSE),)</f>
        <v>0</v>
      </c>
      <c r="D12" s="49"/>
      <c r="E12" s="57"/>
      <c r="I12" s="105" t="s">
        <v>63</v>
      </c>
      <c r="J12" s="106"/>
      <c r="K12" s="4">
        <f>SUM(K5:K11)</f>
        <v>0</v>
      </c>
      <c r="L12" s="66">
        <f>SUM(L5:L11)</f>
        <v>0</v>
      </c>
    </row>
    <row r="13" spans="1:12" ht="15" x14ac:dyDescent="0.2">
      <c r="B13" s="54"/>
      <c r="C13" s="55">
        <f>IF(B13&gt;0,VLOOKUP(B13,'Annual Budget'!$B$4:$C$47,2,FALSE),)</f>
        <v>0</v>
      </c>
      <c r="D13" s="49"/>
      <c r="E13" s="57"/>
      <c r="I13" s="61">
        <f>'Annual Budget'!B15</f>
        <v>201</v>
      </c>
      <c r="J13" s="67" t="str">
        <f>'Annual Budget'!C15</f>
        <v>Emergency Fund</v>
      </c>
      <c r="K13" s="63">
        <f>VLOOKUP(I13,'Annual Budget'!$B$2:$O$49,9,FALSE)</f>
        <v>0</v>
      </c>
      <c r="L13" s="64">
        <f t="shared" si="0"/>
        <v>0</v>
      </c>
    </row>
    <row r="14" spans="1:12" ht="15" x14ac:dyDescent="0.2">
      <c r="B14" s="54"/>
      <c r="C14" s="55">
        <f>IF(B14&gt;0,VLOOKUP(B14,'Annual Budget'!$B$4:$C$47,2,FALSE),)</f>
        <v>0</v>
      </c>
      <c r="D14" s="49"/>
      <c r="E14" s="57"/>
      <c r="I14" s="61">
        <f>'Annual Budget'!B16</f>
        <v>202</v>
      </c>
      <c r="J14" s="67" t="str">
        <f>'Annual Budget'!C16</f>
        <v>RRSP 1</v>
      </c>
      <c r="K14" s="63">
        <f>VLOOKUP(I14,'Annual Budget'!$B$2:$O$49,9,FALSE)</f>
        <v>0</v>
      </c>
      <c r="L14" s="64">
        <f t="shared" si="0"/>
        <v>0</v>
      </c>
    </row>
    <row r="15" spans="1:12" ht="15" x14ac:dyDescent="0.2">
      <c r="B15" s="54"/>
      <c r="C15" s="55">
        <f>IF(B15&gt;0,VLOOKUP(B15,'Annual Budget'!$B$4:$C$47,2,FALSE),)</f>
        <v>0</v>
      </c>
      <c r="D15" s="49"/>
      <c r="E15" s="57"/>
      <c r="I15" s="61">
        <f>'Annual Budget'!B17</f>
        <v>203</v>
      </c>
      <c r="J15" s="67" t="str">
        <f>'Annual Budget'!C17</f>
        <v>RRSP 2</v>
      </c>
      <c r="K15" s="63">
        <f>VLOOKUP(I15,'Annual Budget'!$B$2:$O$49,9,FALSE)</f>
        <v>0</v>
      </c>
      <c r="L15" s="64">
        <f t="shared" si="0"/>
        <v>0</v>
      </c>
    </row>
    <row r="16" spans="1:12" ht="15" x14ac:dyDescent="0.2">
      <c r="B16" s="54"/>
      <c r="C16" s="55">
        <f>IF(B16&gt;0,VLOOKUP(B16,'Annual Budget'!$B$4:$C$47,2,FALSE),)</f>
        <v>0</v>
      </c>
      <c r="D16" s="49"/>
      <c r="E16" s="57"/>
      <c r="I16" s="61">
        <f>'Annual Budget'!B18</f>
        <v>204</v>
      </c>
      <c r="J16" s="67" t="str">
        <f>'Annual Budget'!C18</f>
        <v>TFSA 1</v>
      </c>
      <c r="K16" s="63">
        <f>VLOOKUP(I16,'Annual Budget'!$B$2:$O$49,9,FALSE)</f>
        <v>0</v>
      </c>
      <c r="L16" s="64">
        <f t="shared" si="0"/>
        <v>0</v>
      </c>
    </row>
    <row r="17" spans="2:12" ht="15" x14ac:dyDescent="0.2">
      <c r="B17" s="54"/>
      <c r="C17" s="55">
        <f>IF(B17&gt;0,VLOOKUP(B17,'Annual Budget'!$B$4:$C$47,2,FALSE),)</f>
        <v>0</v>
      </c>
      <c r="D17" s="49"/>
      <c r="E17" s="57"/>
      <c r="I17" s="61">
        <f>'Annual Budget'!B19</f>
        <v>205</v>
      </c>
      <c r="J17" s="67" t="str">
        <f>'Annual Budget'!C19</f>
        <v>TFSA 2</v>
      </c>
      <c r="K17" s="63">
        <f>VLOOKUP(I17,'Annual Budget'!$B$2:$O$49,9,FALSE)</f>
        <v>0</v>
      </c>
      <c r="L17" s="64">
        <f t="shared" si="0"/>
        <v>0</v>
      </c>
    </row>
    <row r="18" spans="2:12" ht="15" x14ac:dyDescent="0.2">
      <c r="B18" s="54"/>
      <c r="C18" s="55">
        <f>IF(B18&gt;0,VLOOKUP(B18,'Annual Budget'!$B$4:$C$47,2,FALSE),)</f>
        <v>0</v>
      </c>
      <c r="D18" s="49"/>
      <c r="E18" s="57"/>
      <c r="I18" s="61">
        <f>'Annual Budget'!B20</f>
        <v>206</v>
      </c>
      <c r="J18" s="67" t="str">
        <f>'Annual Budget'!C20</f>
        <v>Saving 1</v>
      </c>
      <c r="K18" s="63">
        <f>VLOOKUP(I18,'Annual Budget'!$B$2:$O$49,9,FALSE)</f>
        <v>0</v>
      </c>
      <c r="L18" s="64">
        <f t="shared" si="0"/>
        <v>0</v>
      </c>
    </row>
    <row r="19" spans="2:12" ht="15" x14ac:dyDescent="0.2">
      <c r="B19" s="54"/>
      <c r="C19" s="55">
        <f>IF(B19&gt;0,VLOOKUP(B19,'Annual Budget'!$B$4:$C$47,2,FALSE),)</f>
        <v>0</v>
      </c>
      <c r="D19" s="49"/>
      <c r="E19" s="57"/>
      <c r="I19" s="61">
        <f>'Annual Budget'!B21</f>
        <v>207</v>
      </c>
      <c r="J19" s="67" t="str">
        <f>'Annual Budget'!C21</f>
        <v>Saving 2</v>
      </c>
      <c r="K19" s="63">
        <f>VLOOKUP(I19,'Annual Budget'!$B$2:$O$49,9,FALSE)</f>
        <v>0</v>
      </c>
      <c r="L19" s="64">
        <f t="shared" si="0"/>
        <v>0</v>
      </c>
    </row>
    <row r="20" spans="2:12" ht="15" x14ac:dyDescent="0.2">
      <c r="B20" s="54"/>
      <c r="C20" s="55">
        <f>IF(B20&gt;0,VLOOKUP(B20,'Annual Budget'!$B$4:$C$47,2,FALSE),)</f>
        <v>0</v>
      </c>
      <c r="D20" s="49"/>
      <c r="E20" s="57"/>
      <c r="I20" s="61">
        <f>'Annual Budget'!B22</f>
        <v>208</v>
      </c>
      <c r="J20" s="67" t="str">
        <f>'Annual Budget'!C22</f>
        <v>Saving 3</v>
      </c>
      <c r="K20" s="63">
        <f>VLOOKUP(I20,'Annual Budget'!$B$2:$O$49,9,FALSE)</f>
        <v>0</v>
      </c>
      <c r="L20" s="64">
        <f t="shared" si="0"/>
        <v>0</v>
      </c>
    </row>
    <row r="21" spans="2:12" ht="15" x14ac:dyDescent="0.2">
      <c r="B21" s="54"/>
      <c r="C21" s="55">
        <f>IF(B21&gt;0,VLOOKUP(B21,'Annual Budget'!$B$4:$C$47,2,FALSE),)</f>
        <v>0</v>
      </c>
      <c r="D21" s="49"/>
      <c r="E21" s="57"/>
      <c r="I21" s="105" t="s">
        <v>64</v>
      </c>
      <c r="J21" s="106"/>
      <c r="K21" s="4">
        <f>SUM(K12:K20)</f>
        <v>0</v>
      </c>
      <c r="L21" s="68">
        <f>SUM(L12:L20)</f>
        <v>0</v>
      </c>
    </row>
    <row r="22" spans="2:12" ht="15" x14ac:dyDescent="0.2">
      <c r="B22" s="54"/>
      <c r="C22" s="55">
        <f>IF(B22&gt;0,VLOOKUP(B22,'Annual Budget'!$B$4:$C$47,2,FALSE),)</f>
        <v>0</v>
      </c>
      <c r="D22" s="49"/>
      <c r="E22" s="57"/>
      <c r="I22" s="61">
        <f>'Annual Budget'!B27</f>
        <v>301</v>
      </c>
      <c r="J22" s="62" t="str">
        <f>'Annual Budget'!C27</f>
        <v>Rent</v>
      </c>
      <c r="K22" s="63">
        <f>VLOOKUP(I22,'Annual Budget'!$B$2:$O$49,9,FALSE)</f>
        <v>0</v>
      </c>
      <c r="L22" s="64">
        <f t="shared" si="0"/>
        <v>0</v>
      </c>
    </row>
    <row r="23" spans="2:12" ht="15" x14ac:dyDescent="0.2">
      <c r="B23" s="54"/>
      <c r="C23" s="55">
        <f>IF(B23&gt;0,VLOOKUP(B23,'Annual Budget'!$B$4:$C$47,2,FALSE),)</f>
        <v>0</v>
      </c>
      <c r="D23" s="49"/>
      <c r="E23" s="57"/>
      <c r="I23" s="61">
        <f>'Annual Budget'!B28</f>
        <v>302</v>
      </c>
      <c r="J23" s="62" t="str">
        <f>'Annual Budget'!C28</f>
        <v>Mortgage</v>
      </c>
      <c r="K23" s="63">
        <f>VLOOKUP(I23,'Annual Budget'!$B$2:$O$49,9,FALSE)</f>
        <v>0</v>
      </c>
      <c r="L23" s="64">
        <f>SUMIF($B$5:$B$63,I23,$E$5:$E$63)</f>
        <v>0</v>
      </c>
    </row>
    <row r="24" spans="2:12" ht="15" x14ac:dyDescent="0.2">
      <c r="B24" s="54"/>
      <c r="C24" s="55">
        <f>IF(B24&gt;0,VLOOKUP(B24,'Annual Budget'!$B$4:$C$47,2,FALSE),)</f>
        <v>0</v>
      </c>
      <c r="D24" s="49"/>
      <c r="E24" s="57"/>
      <c r="I24" s="61">
        <f>'Annual Budget'!B29</f>
        <v>303</v>
      </c>
      <c r="J24" s="62" t="str">
        <f>'Annual Budget'!C29</f>
        <v>Utility 1</v>
      </c>
      <c r="K24" s="63">
        <f>VLOOKUP(I24,'Annual Budget'!$B$2:$O$49,9,FALSE)</f>
        <v>0</v>
      </c>
      <c r="L24" s="64">
        <f t="shared" si="0"/>
        <v>0</v>
      </c>
    </row>
    <row r="25" spans="2:12" ht="15" x14ac:dyDescent="0.2">
      <c r="B25" s="54"/>
      <c r="C25" s="55">
        <f>IF(B25&gt;0,VLOOKUP(B25,'Annual Budget'!$B$4:$C$47,2,FALSE),)</f>
        <v>0</v>
      </c>
      <c r="D25" s="49"/>
      <c r="E25" s="57"/>
      <c r="I25" s="61">
        <f>'Annual Budget'!B30</f>
        <v>304</v>
      </c>
      <c r="J25" s="62" t="str">
        <f>'Annual Budget'!C30</f>
        <v>Utility 2</v>
      </c>
      <c r="K25" s="63">
        <f>VLOOKUP(I25,'Annual Budget'!$B$2:$O$49,9,FALSE)</f>
        <v>0</v>
      </c>
      <c r="L25" s="64">
        <f t="shared" si="0"/>
        <v>0</v>
      </c>
    </row>
    <row r="26" spans="2:12" ht="15" x14ac:dyDescent="0.2">
      <c r="B26" s="54"/>
      <c r="C26" s="55">
        <f>IF(B26&gt;0,VLOOKUP(B26,'Annual Budget'!$B$4:$C$47,2,FALSE),)</f>
        <v>0</v>
      </c>
      <c r="D26" s="49"/>
      <c r="E26" s="57"/>
      <c r="I26" s="61">
        <f>'Annual Budget'!B31</f>
        <v>305</v>
      </c>
      <c r="J26" s="62" t="str">
        <f>'Annual Budget'!C31</f>
        <v>Utility 3</v>
      </c>
      <c r="K26" s="63">
        <f>VLOOKUP(I26,'Annual Budget'!$B$2:$O$49,9,FALSE)</f>
        <v>0</v>
      </c>
      <c r="L26" s="64">
        <f t="shared" si="0"/>
        <v>0</v>
      </c>
    </row>
    <row r="27" spans="2:12" ht="15" x14ac:dyDescent="0.2">
      <c r="B27" s="54"/>
      <c r="C27" s="55">
        <f>IF(B27&gt;0,VLOOKUP(B27,'Annual Budget'!$B$4:$C$47,2,FALSE),)</f>
        <v>0</v>
      </c>
      <c r="D27" s="49"/>
      <c r="E27" s="57"/>
      <c r="I27" s="61">
        <f>'Annual Budget'!B32</f>
        <v>306</v>
      </c>
      <c r="J27" s="62" t="str">
        <f>'Annual Budget'!C32</f>
        <v>Fuel</v>
      </c>
      <c r="K27" s="63">
        <f>VLOOKUP(I27,'Annual Budget'!$B$2:$O$49,9,FALSE)</f>
        <v>0</v>
      </c>
      <c r="L27" s="64">
        <f t="shared" si="0"/>
        <v>0</v>
      </c>
    </row>
    <row r="28" spans="2:12" ht="15" x14ac:dyDescent="0.2">
      <c r="B28" s="54"/>
      <c r="C28" s="55">
        <f>IF(B28&gt;0,VLOOKUP(B28,'Annual Budget'!$B$4:$C$47,2,FALSE),)</f>
        <v>0</v>
      </c>
      <c r="D28" s="49"/>
      <c r="E28" s="57"/>
      <c r="I28" s="61">
        <f>'Annual Budget'!B33</f>
        <v>307</v>
      </c>
      <c r="J28" s="62" t="str">
        <f>'Annual Budget'!C33</f>
        <v>Groceries</v>
      </c>
      <c r="K28" s="63">
        <f>VLOOKUP(I28,'Annual Budget'!$B$2:$O$49,9,FALSE)</f>
        <v>0</v>
      </c>
      <c r="L28" s="64">
        <f t="shared" si="0"/>
        <v>0</v>
      </c>
    </row>
    <row r="29" spans="2:12" ht="15" x14ac:dyDescent="0.2">
      <c r="B29" s="54"/>
      <c r="C29" s="55">
        <f>IF(B29&gt;0,VLOOKUP(B29,'Annual Budget'!$B$4:$C$47,2,FALSE),)</f>
        <v>0</v>
      </c>
      <c r="D29" s="49"/>
      <c r="E29" s="57"/>
      <c r="I29" s="61">
        <f>'Annual Budget'!B34</f>
        <v>308</v>
      </c>
      <c r="J29" s="62" t="str">
        <f>'Annual Budget'!C34</f>
        <v>Restuarantes</v>
      </c>
      <c r="K29" s="63">
        <f>VLOOKUP(I29,'Annual Budget'!$B$2:$O$49,9,FALSE)</f>
        <v>0</v>
      </c>
      <c r="L29" s="64">
        <f t="shared" si="0"/>
        <v>0</v>
      </c>
    </row>
    <row r="30" spans="2:12" ht="15" x14ac:dyDescent="0.2">
      <c r="B30" s="54"/>
      <c r="C30" s="55">
        <f>IF(B30&gt;0,VLOOKUP(B30,'Annual Budget'!$B$4:$C$47,2,FALSE),)</f>
        <v>0</v>
      </c>
      <c r="D30" s="49"/>
      <c r="E30" s="57"/>
      <c r="I30" s="61">
        <f>'Annual Budget'!B35</f>
        <v>309</v>
      </c>
      <c r="J30" s="62" t="str">
        <f>'Annual Budget'!C35</f>
        <v>Gifts</v>
      </c>
      <c r="K30" s="63">
        <f>VLOOKUP(I30,'Annual Budget'!$B$2:$O$49,9,FALSE)</f>
        <v>0</v>
      </c>
      <c r="L30" s="64">
        <f t="shared" si="0"/>
        <v>0</v>
      </c>
    </row>
    <row r="31" spans="2:12" ht="15" x14ac:dyDescent="0.2">
      <c r="B31" s="54"/>
      <c r="C31" s="55">
        <f>IF(B31&gt;0,VLOOKUP(B31,'Annual Budget'!$B$4:$C$47,2,FALSE),)</f>
        <v>0</v>
      </c>
      <c r="D31" s="49"/>
      <c r="E31" s="57"/>
      <c r="I31" s="61">
        <f>'Annual Budget'!B36</f>
        <v>310</v>
      </c>
      <c r="J31" s="62" t="str">
        <f>'Annual Budget'!C36</f>
        <v>Phone 1</v>
      </c>
      <c r="K31" s="63">
        <f>VLOOKUP(I31,'Annual Budget'!$B$2:$O$49,9,FALSE)</f>
        <v>0</v>
      </c>
      <c r="L31" s="64">
        <f t="shared" si="0"/>
        <v>0</v>
      </c>
    </row>
    <row r="32" spans="2:12" ht="15" x14ac:dyDescent="0.2">
      <c r="B32" s="54"/>
      <c r="C32" s="55">
        <f>IF(B32&gt;0,VLOOKUP(B32,'Annual Budget'!$B$4:$C$47,2,FALSE),)</f>
        <v>0</v>
      </c>
      <c r="D32" s="49"/>
      <c r="E32" s="57"/>
      <c r="I32" s="61">
        <f>'Annual Budget'!B37</f>
        <v>311</v>
      </c>
      <c r="J32" s="62" t="str">
        <f>'Annual Budget'!C37</f>
        <v>Phone 2</v>
      </c>
      <c r="K32" s="63">
        <f>VLOOKUP(I32,'Annual Budget'!$B$2:$O$49,9,FALSE)</f>
        <v>0</v>
      </c>
      <c r="L32" s="64">
        <f t="shared" si="0"/>
        <v>0</v>
      </c>
    </row>
    <row r="33" spans="2:12" ht="15" x14ac:dyDescent="0.2">
      <c r="B33" s="54"/>
      <c r="C33" s="55">
        <f>IF(B33&gt;0,VLOOKUP(B33,'Annual Budget'!$B$4:$C$47,2,FALSE),)</f>
        <v>0</v>
      </c>
      <c r="D33" s="49"/>
      <c r="E33" s="57"/>
      <c r="I33" s="61">
        <f>'Annual Budget'!B38</f>
        <v>312</v>
      </c>
      <c r="J33" s="62" t="str">
        <f>'Annual Budget'!C38</f>
        <v>Vehicle maintenance</v>
      </c>
      <c r="K33" s="63">
        <f>VLOOKUP(I33,'Annual Budget'!$B$2:$O$49,9,FALSE)</f>
        <v>0</v>
      </c>
      <c r="L33" s="64">
        <f t="shared" si="0"/>
        <v>0</v>
      </c>
    </row>
    <row r="34" spans="2:12" ht="15" x14ac:dyDescent="0.2">
      <c r="B34" s="54"/>
      <c r="C34" s="55">
        <f>IF(B34&gt;0,VLOOKUP(B34,'Annual Budget'!$B$4:$C$47,2,FALSE),)</f>
        <v>0</v>
      </c>
      <c r="D34" s="49"/>
      <c r="E34" s="57"/>
      <c r="I34" s="61">
        <f>'Annual Budget'!B39</f>
        <v>313</v>
      </c>
      <c r="J34" s="62" t="str">
        <f>'Annual Budget'!C39</f>
        <v>Home repairs</v>
      </c>
      <c r="K34" s="63">
        <f>VLOOKUP(I34,'Annual Budget'!$B$2:$O$49,9,FALSE)</f>
        <v>0</v>
      </c>
      <c r="L34" s="64">
        <f t="shared" si="0"/>
        <v>0</v>
      </c>
    </row>
    <row r="35" spans="2:12" ht="15" x14ac:dyDescent="0.2">
      <c r="B35" s="54"/>
      <c r="C35" s="55">
        <f>IF(B35&gt;0,VLOOKUP(B35,'Annual Budget'!$B$4:$C$47,2,FALSE),)</f>
        <v>0</v>
      </c>
      <c r="D35" s="49"/>
      <c r="E35" s="57"/>
      <c r="I35" s="61">
        <f>'Annual Budget'!B40</f>
        <v>314</v>
      </c>
      <c r="J35" s="62" t="str">
        <f>'Annual Budget'!C40</f>
        <v>Gym membership</v>
      </c>
      <c r="K35" s="63">
        <f>VLOOKUP(I35,'Annual Budget'!$B$2:$O$49,9,FALSE)</f>
        <v>0</v>
      </c>
      <c r="L35" s="64">
        <f t="shared" si="0"/>
        <v>0</v>
      </c>
    </row>
    <row r="36" spans="2:12" ht="15" x14ac:dyDescent="0.2">
      <c r="B36" s="54"/>
      <c r="C36" s="55">
        <f>IF(B36&gt;0,VLOOKUP(B36,'Annual Budget'!$B$4:$C$47,2,FALSE),)</f>
        <v>0</v>
      </c>
      <c r="D36" s="49"/>
      <c r="E36" s="57"/>
      <c r="I36" s="61">
        <f>'Annual Budget'!B41</f>
        <v>315</v>
      </c>
      <c r="J36" s="62" t="str">
        <f>'Annual Budget'!C41</f>
        <v>Entertainment</v>
      </c>
      <c r="K36" s="63">
        <f>VLOOKUP(I36,'Annual Budget'!$B$2:$O$49,9,FALSE)</f>
        <v>0</v>
      </c>
      <c r="L36" s="64">
        <f t="shared" si="0"/>
        <v>0</v>
      </c>
    </row>
    <row r="37" spans="2:12" ht="15" x14ac:dyDescent="0.2">
      <c r="B37" s="54"/>
      <c r="C37" s="55">
        <f>IF(B37&gt;0,VLOOKUP(B37,'Annual Budget'!$B$4:$C$47,2,FALSE),)</f>
        <v>0</v>
      </c>
      <c r="D37" s="49"/>
      <c r="E37" s="57"/>
      <c r="I37" s="61">
        <f>'Annual Budget'!B42</f>
        <v>316</v>
      </c>
      <c r="J37" s="62" t="str">
        <f>'Annual Budget'!C42</f>
        <v>Travel</v>
      </c>
      <c r="K37" s="63">
        <f>VLOOKUP(I37,'Annual Budget'!$B$2:$O$49,9,FALSE)</f>
        <v>0</v>
      </c>
      <c r="L37" s="64">
        <f t="shared" si="0"/>
        <v>0</v>
      </c>
    </row>
    <row r="38" spans="2:12" ht="15" x14ac:dyDescent="0.2">
      <c r="B38" s="54"/>
      <c r="C38" s="55">
        <f>IF(B38&gt;0,VLOOKUP(B38,'Annual Budget'!$B$4:$C$47,2,FALSE),)</f>
        <v>0</v>
      </c>
      <c r="D38" s="49"/>
      <c r="E38" s="57"/>
      <c r="I38" s="61">
        <f>'Annual Budget'!B43</f>
        <v>317</v>
      </c>
      <c r="J38" s="62" t="str">
        <f>'Annual Budget'!C43</f>
        <v>Other expense 1</v>
      </c>
      <c r="K38" s="63">
        <f>VLOOKUP(I38,'Annual Budget'!$B$2:$O$49,9,FALSE)</f>
        <v>0</v>
      </c>
      <c r="L38" s="64">
        <f t="shared" si="0"/>
        <v>0</v>
      </c>
    </row>
    <row r="39" spans="2:12" ht="15" x14ac:dyDescent="0.2">
      <c r="B39" s="54"/>
      <c r="C39" s="55">
        <f>IF(B39&gt;0,VLOOKUP(B39,'Annual Budget'!$B$4:$C$47,2,FALSE),)</f>
        <v>0</v>
      </c>
      <c r="D39" s="49"/>
      <c r="E39" s="57"/>
      <c r="I39" s="61">
        <f>'Annual Budget'!B44</f>
        <v>318</v>
      </c>
      <c r="J39" s="62" t="str">
        <f>'Annual Budget'!C44</f>
        <v>Other expense 2</v>
      </c>
      <c r="K39" s="63">
        <f>VLOOKUP(I39,'Annual Budget'!$B$2:$O$49,9,FALSE)</f>
        <v>0</v>
      </c>
      <c r="L39" s="64">
        <f t="shared" si="0"/>
        <v>0</v>
      </c>
    </row>
    <row r="40" spans="2:12" ht="15" x14ac:dyDescent="0.2">
      <c r="B40" s="54"/>
      <c r="C40" s="55">
        <f>IF(B40&gt;0,VLOOKUP(B40,'Annual Budget'!$B$4:$C$47,2,FALSE),)</f>
        <v>0</v>
      </c>
      <c r="D40" s="49"/>
      <c r="E40" s="57"/>
      <c r="I40" s="61">
        <f>'Annual Budget'!B45</f>
        <v>319</v>
      </c>
      <c r="J40" s="62" t="str">
        <f>'Annual Budget'!C45</f>
        <v>Other expense 3</v>
      </c>
      <c r="K40" s="63">
        <f>VLOOKUP(I40,'Annual Budget'!$B$2:$O$49,9,FALSE)</f>
        <v>0</v>
      </c>
      <c r="L40" s="64">
        <f t="shared" si="0"/>
        <v>0</v>
      </c>
    </row>
    <row r="41" spans="2:12" ht="15" x14ac:dyDescent="0.2">
      <c r="B41" s="54"/>
      <c r="C41" s="55">
        <f>IF(B41&gt;0,VLOOKUP(B41,'Annual Budget'!$B$4:$C$47,2,FALSE),)</f>
        <v>0</v>
      </c>
      <c r="D41" s="49"/>
      <c r="E41" s="57"/>
      <c r="I41" s="61">
        <f>'Annual Budget'!B46</f>
        <v>320</v>
      </c>
      <c r="J41" s="62" t="str">
        <f>'Annual Budget'!C46</f>
        <v>Other expense 4</v>
      </c>
      <c r="K41" s="63">
        <f>VLOOKUP(I41,'Annual Budget'!$B$2:$O$49,9,FALSE)</f>
        <v>0</v>
      </c>
      <c r="L41" s="64">
        <f t="shared" si="0"/>
        <v>0</v>
      </c>
    </row>
    <row r="42" spans="2:12" ht="15" x14ac:dyDescent="0.2">
      <c r="B42" s="54"/>
      <c r="C42" s="55">
        <f>IF(B42&gt;0,VLOOKUP(B42,'Annual Budget'!$B$4:$C$47,2,FALSE),)</f>
        <v>0</v>
      </c>
      <c r="D42" s="49"/>
      <c r="E42" s="57"/>
      <c r="I42" s="61">
        <f>'Annual Budget'!B47</f>
        <v>321</v>
      </c>
      <c r="J42" s="62" t="str">
        <f>'Annual Budget'!C47</f>
        <v>Other expense 5</v>
      </c>
      <c r="K42" s="63">
        <f>VLOOKUP(I42,'Annual Budget'!$B$2:$O$49,9,FALSE)</f>
        <v>0</v>
      </c>
      <c r="L42" s="64">
        <f t="shared" si="0"/>
        <v>0</v>
      </c>
    </row>
    <row r="43" spans="2:12" ht="15" x14ac:dyDescent="0.2">
      <c r="B43" s="54"/>
      <c r="C43" s="55">
        <f>IF(B43&gt;0,VLOOKUP(B43,'Annual Budget'!$B$4:$C$47,2,FALSE),)</f>
        <v>0</v>
      </c>
      <c r="D43" s="49"/>
      <c r="E43" s="57"/>
      <c r="I43" s="105" t="s">
        <v>52</v>
      </c>
      <c r="J43" s="106"/>
      <c r="K43" s="5">
        <f>SUM(K22:K42)</f>
        <v>0</v>
      </c>
      <c r="L43" s="69">
        <f>SUM(L22:L42)</f>
        <v>0</v>
      </c>
    </row>
    <row r="44" spans="2:12" ht="15.75" thickBot="1" x14ac:dyDescent="0.25">
      <c r="B44" s="54"/>
      <c r="C44" s="55">
        <f>IF(B44&gt;0,VLOOKUP(B44,'Annual Budget'!$B$4:$C$47,2,FALSE),)</f>
        <v>0</v>
      </c>
      <c r="D44" s="49"/>
      <c r="E44" s="57"/>
      <c r="I44" s="107" t="s">
        <v>51</v>
      </c>
      <c r="J44" s="108"/>
      <c r="K44" s="6">
        <f>K21+K43</f>
        <v>0</v>
      </c>
      <c r="L44" s="70">
        <f>L21+L43</f>
        <v>0</v>
      </c>
    </row>
    <row r="45" spans="2:12" ht="15.75" thickTop="1" x14ac:dyDescent="0.2">
      <c r="B45" s="54"/>
      <c r="C45" s="55">
        <f>IF(B45&gt;0,VLOOKUP(B45,'Annual Budget'!$B$4:$C$47,2,FALSE),)</f>
        <v>0</v>
      </c>
      <c r="D45" s="49"/>
      <c r="E45" s="57"/>
    </row>
    <row r="46" spans="2:12" ht="15" x14ac:dyDescent="0.2">
      <c r="B46" s="54"/>
      <c r="C46" s="55">
        <f>IF(B46&gt;0,VLOOKUP(B46,'Annual Budget'!$B$4:$C$47,2,FALSE),)</f>
        <v>0</v>
      </c>
      <c r="D46" s="49"/>
      <c r="E46" s="57"/>
    </row>
    <row r="47" spans="2:12" x14ac:dyDescent="0.2">
      <c r="B47" s="54"/>
      <c r="C47" s="55">
        <f>IF(B47&gt;0,VLOOKUP(B47,'Annual Budget'!$B$4:$C$47,2,FALSE),)</f>
        <v>0</v>
      </c>
      <c r="D47" s="49"/>
      <c r="E47" s="57"/>
    </row>
    <row r="48" spans="2:12" x14ac:dyDescent="0.2">
      <c r="B48" s="54"/>
      <c r="C48" s="55">
        <f>IF(B48&gt;0,VLOOKUP(B48,'Annual Budget'!$B$4:$C$47,2,FALSE),)</f>
        <v>0</v>
      </c>
      <c r="D48" s="49"/>
      <c r="E48" s="57"/>
    </row>
    <row r="49" spans="2:5" x14ac:dyDescent="0.2">
      <c r="B49" s="54"/>
      <c r="C49" s="55">
        <f>IF(B49&gt;0,VLOOKUP(B49,'Annual Budget'!$B$4:$C$47,2,FALSE),)</f>
        <v>0</v>
      </c>
      <c r="D49" s="49"/>
      <c r="E49" s="57"/>
    </row>
    <row r="50" spans="2:5" x14ac:dyDescent="0.2">
      <c r="B50" s="54"/>
      <c r="C50" s="55">
        <f>IF(B50&gt;0,VLOOKUP(B50,'Annual Budget'!$B$4:$C$47,2,FALSE),)</f>
        <v>0</v>
      </c>
      <c r="D50" s="49"/>
      <c r="E50" s="57"/>
    </row>
    <row r="51" spans="2:5" x14ac:dyDescent="0.2">
      <c r="B51" s="54"/>
      <c r="C51" s="55">
        <f>IF(B51&gt;0,VLOOKUP(B51,'Annual Budget'!$B$4:$C$47,2,FALSE),)</f>
        <v>0</v>
      </c>
      <c r="D51" s="49"/>
      <c r="E51" s="57"/>
    </row>
    <row r="52" spans="2:5" x14ac:dyDescent="0.2">
      <c r="B52" s="54"/>
      <c r="C52" s="55">
        <f>IF(B52&gt;0,VLOOKUP(B52,'Annual Budget'!$B$4:$C$47,2,FALSE),)</f>
        <v>0</v>
      </c>
      <c r="D52" s="49"/>
      <c r="E52" s="57"/>
    </row>
    <row r="53" spans="2:5" x14ac:dyDescent="0.2">
      <c r="B53" s="54"/>
      <c r="C53" s="55">
        <f>IF(B53&gt;0,VLOOKUP(B53,'Annual Budget'!$B$4:$C$47,2,FALSE),)</f>
        <v>0</v>
      </c>
      <c r="D53" s="49"/>
      <c r="E53" s="57"/>
    </row>
    <row r="54" spans="2:5" x14ac:dyDescent="0.2">
      <c r="B54" s="54"/>
      <c r="C54" s="55">
        <f>IF(B54&gt;0,VLOOKUP(B54,'Annual Budget'!$B$4:$C$47,2,FALSE),)</f>
        <v>0</v>
      </c>
      <c r="D54" s="49"/>
      <c r="E54" s="57"/>
    </row>
    <row r="55" spans="2:5" x14ac:dyDescent="0.2">
      <c r="B55" s="54"/>
      <c r="C55" s="55">
        <f>IF(B55&gt;0,VLOOKUP(B55,'Annual Budget'!$B$4:$C$47,2,FALSE),)</f>
        <v>0</v>
      </c>
      <c r="D55" s="49"/>
      <c r="E55" s="57"/>
    </row>
    <row r="56" spans="2:5" x14ac:dyDescent="0.2">
      <c r="B56" s="54"/>
      <c r="C56" s="55">
        <f>IF(B56&gt;0,VLOOKUP(B56,'Annual Budget'!$B$4:$C$47,2,FALSE),)</f>
        <v>0</v>
      </c>
      <c r="D56" s="49"/>
      <c r="E56" s="57"/>
    </row>
    <row r="57" spans="2:5" x14ac:dyDescent="0.2">
      <c r="B57" s="54"/>
      <c r="C57" s="55">
        <f>IF(B57&gt;0,VLOOKUP(B57,'Annual Budget'!$B$4:$C$47,2,FALSE),)</f>
        <v>0</v>
      </c>
      <c r="D57" s="49"/>
      <c r="E57" s="57"/>
    </row>
    <row r="58" spans="2:5" x14ac:dyDescent="0.2">
      <c r="B58" s="54"/>
      <c r="C58" s="55">
        <f>IF(B58&gt;0,VLOOKUP(B58,'Annual Budget'!$B$4:$C$47,2,FALSE),)</f>
        <v>0</v>
      </c>
      <c r="D58" s="49"/>
      <c r="E58" s="57"/>
    </row>
    <row r="59" spans="2:5" x14ac:dyDescent="0.2">
      <c r="B59" s="54"/>
      <c r="C59" s="55">
        <f>IF(B59&gt;0,VLOOKUP(B59,'Annual Budget'!$B$4:$C$47,2,FALSE),)</f>
        <v>0</v>
      </c>
      <c r="D59" s="49"/>
      <c r="E59" s="57"/>
    </row>
    <row r="60" spans="2:5" x14ac:dyDescent="0.2">
      <c r="B60" s="54"/>
      <c r="C60" s="55">
        <f>IF(B60&gt;0,VLOOKUP(B60,'Annual Budget'!$B$4:$C$47,2,FALSE),)</f>
        <v>0</v>
      </c>
      <c r="D60" s="49"/>
      <c r="E60" s="57"/>
    </row>
    <row r="61" spans="2:5" x14ac:dyDescent="0.2">
      <c r="B61" s="54"/>
      <c r="C61" s="55">
        <f>IF(B61&gt;0,VLOOKUP(B61,'Annual Budget'!$B$4:$C$47,2,FALSE),)</f>
        <v>0</v>
      </c>
      <c r="D61" s="49"/>
      <c r="E61" s="57"/>
    </row>
    <row r="62" spans="2:5" x14ac:dyDescent="0.2">
      <c r="B62" s="54"/>
      <c r="C62" s="55">
        <f>IF(B62&gt;0,VLOOKUP(B62,'Annual Budget'!$B$4:$C$47,2,FALSE),)</f>
        <v>0</v>
      </c>
      <c r="D62" s="49"/>
      <c r="E62" s="57"/>
    </row>
    <row r="63" spans="2:5" x14ac:dyDescent="0.2">
      <c r="B63" s="54"/>
      <c r="C63" s="55">
        <f>IF(B63&gt;0,VLOOKUP(B63,'Annual Budget'!$B$4:$C$47,2,FALSE),)</f>
        <v>0</v>
      </c>
      <c r="D63" s="49"/>
      <c r="E63" s="57"/>
    </row>
    <row r="64" spans="2:5" x14ac:dyDescent="0.2">
      <c r="B64" s="58"/>
      <c r="C64" s="59"/>
      <c r="D64" s="59"/>
      <c r="E64" s="60"/>
    </row>
  </sheetData>
  <sheetProtection sheet="1" objects="1" scenarios="1" formatCells="0" formatColumns="0"/>
  <mergeCells count="8">
    <mergeCell ref="I43:J43"/>
    <mergeCell ref="I44:J44"/>
    <mergeCell ref="B2:E2"/>
    <mergeCell ref="I2:L2"/>
    <mergeCell ref="B3:E3"/>
    <mergeCell ref="I3:L3"/>
    <mergeCell ref="I12:J12"/>
    <mergeCell ref="I21:J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How To Use</vt:lpstr>
      <vt:lpstr>Annual Budget</vt:lpstr>
      <vt:lpstr>Jan</vt:lpstr>
      <vt:lpstr>Feb</vt:lpstr>
      <vt:lpstr>Mar</vt:lpstr>
      <vt:lpstr>Apr</vt:lpstr>
      <vt:lpstr>May</vt:lpstr>
      <vt:lpstr>Jun</vt:lpstr>
      <vt:lpstr>Jul</vt:lpstr>
      <vt:lpstr>Aug</vt:lpstr>
      <vt:lpstr>Sep</vt:lpstr>
      <vt:lpstr>Oct</vt:lpstr>
      <vt:lpstr>Nov</vt:lpstr>
      <vt:lpstr>Dec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Murphy</dc:creator>
  <cp:lastModifiedBy>Brandon Murphy</cp:lastModifiedBy>
  <dcterms:created xsi:type="dcterms:W3CDTF">2019-10-09T02:31:24Z</dcterms:created>
  <dcterms:modified xsi:type="dcterms:W3CDTF">2020-05-10T01:39:08Z</dcterms:modified>
</cp:coreProperties>
</file>